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esktop\ZAPISNICI TV, SKUPŠTINE I NO\TV I SKUPŠTINA 2023\"/>
    </mc:Choice>
  </mc:AlternateContent>
  <xr:revisionPtr revIDLastSave="0" documentId="8_{FA96C942-AA7C-4D61-A64C-A0E2D3DAB2D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rogram rada" sheetId="1" r:id="rId1"/>
    <sheet name="Izvješće" sheetId="2" r:id="rId2"/>
  </sheets>
  <definedNames>
    <definedName name="_Hlk54087109" localSheetId="0">'Program rada'!$A$55</definedName>
    <definedName name="_Hlk54516215" localSheetId="1">Izvješće!$C$30</definedName>
    <definedName name="_Toc55895370" localSheetId="0">'Program rada'!$A$1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27" i="2" l="1"/>
  <c r="D50" i="2" l="1"/>
  <c r="D41" i="2"/>
  <c r="D28" i="2"/>
  <c r="D22" i="2"/>
  <c r="E50" i="2"/>
  <c r="E28" i="2"/>
  <c r="E22" i="2"/>
  <c r="D5" i="2"/>
  <c r="D13" i="2" s="1"/>
  <c r="E5" i="2"/>
  <c r="E13" i="2" s="1"/>
  <c r="E58" i="2" l="1"/>
  <c r="G35" i="2" s="1"/>
  <c r="D58" i="2"/>
  <c r="G24" i="2"/>
  <c r="F23" i="2"/>
  <c r="F24" i="2"/>
  <c r="F25" i="2"/>
  <c r="F28" i="2"/>
  <c r="F32" i="2"/>
  <c r="F33" i="2"/>
  <c r="F35" i="2"/>
  <c r="F36" i="2"/>
  <c r="F37" i="2"/>
  <c r="F38" i="2"/>
  <c r="F39" i="2"/>
  <c r="F40" i="2"/>
  <c r="F41" i="2"/>
  <c r="F45" i="2"/>
  <c r="F46" i="2"/>
  <c r="F50" i="2"/>
  <c r="F51" i="2"/>
  <c r="F52" i="2"/>
  <c r="F53" i="2"/>
  <c r="F56" i="2"/>
  <c r="F22" i="2"/>
  <c r="G12" i="2"/>
  <c r="G9" i="2"/>
  <c r="G8" i="2"/>
  <c r="G7" i="2"/>
  <c r="G6" i="2"/>
  <c r="G5" i="2"/>
  <c r="F6" i="2"/>
  <c r="F7" i="2"/>
  <c r="F8" i="2"/>
  <c r="F9" i="2"/>
  <c r="F12" i="2"/>
  <c r="F13" i="2"/>
  <c r="F5" i="2"/>
  <c r="G51" i="2" l="1"/>
  <c r="G25" i="2"/>
  <c r="G27" i="2"/>
  <c r="G46" i="2"/>
  <c r="G39" i="2"/>
  <c r="F58" i="2"/>
  <c r="G55" i="2"/>
  <c r="G34" i="2"/>
  <c r="G33" i="2"/>
  <c r="G22" i="2"/>
  <c r="G28" i="2"/>
  <c r="G36" i="2"/>
  <c r="G41" i="2"/>
  <c r="G53" i="2"/>
  <c r="G40" i="2"/>
  <c r="G52" i="2"/>
  <c r="G23" i="2"/>
  <c r="G32" i="2"/>
  <c r="G37" i="2"/>
  <c r="G50" i="2"/>
  <c r="G13" i="2"/>
  <c r="D3" i="1"/>
  <c r="D48" i="1"/>
  <c r="D45" i="1"/>
  <c r="D39" i="1"/>
  <c r="D26" i="1"/>
  <c r="D20" i="1"/>
  <c r="D16" i="1"/>
  <c r="G58" i="2" l="1"/>
  <c r="D55" i="1"/>
  <c r="E50" i="1" s="1"/>
  <c r="D12" i="1"/>
  <c r="E8" i="1" l="1"/>
  <c r="E11" i="1"/>
  <c r="E3" i="1"/>
  <c r="E19" i="1"/>
  <c r="E21" i="1"/>
  <c r="E22" i="1"/>
  <c r="E49" i="1"/>
  <c r="E51" i="1"/>
  <c r="E23" i="1"/>
  <c r="E17" i="1"/>
  <c r="E18" i="1"/>
  <c r="E24" i="1"/>
  <c r="E25" i="1"/>
  <c r="E27" i="1"/>
  <c r="E31" i="1"/>
  <c r="E35" i="1"/>
  <c r="E46" i="1"/>
  <c r="E28" i="1"/>
  <c r="E30" i="1"/>
  <c r="E33" i="1"/>
  <c r="E36" i="1"/>
  <c r="E37" i="1"/>
  <c r="E38" i="1"/>
  <c r="E40" i="1"/>
  <c r="E47" i="1"/>
  <c r="E29" i="1"/>
  <c r="E32" i="1"/>
  <c r="E34" i="1"/>
  <c r="E41" i="1"/>
  <c r="E42" i="1"/>
  <c r="E43" i="1"/>
  <c r="E44" i="1"/>
  <c r="E52" i="1"/>
  <c r="E53" i="1"/>
  <c r="E26" i="1"/>
  <c r="E39" i="1"/>
  <c r="E48" i="1"/>
  <c r="E20" i="1"/>
  <c r="E45" i="1"/>
  <c r="E16" i="1"/>
  <c r="E9" i="1"/>
  <c r="E10" i="1"/>
  <c r="E5" i="1"/>
  <c r="E6" i="1"/>
  <c r="E4" i="1"/>
  <c r="E7" i="1"/>
</calcChain>
</file>

<file path=xl/sharedStrings.xml><?xml version="1.0" encoding="utf-8"?>
<sst xmlns="http://schemas.openxmlformats.org/spreadsheetml/2006/main" count="235" uniqueCount="117">
  <si>
    <t>PRIHODI</t>
  </si>
  <si>
    <t>Plan za 2021. (u kn)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</si>
  <si>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</si>
  <si>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</si>
  <si>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</si>
  <si>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</si>
  <si>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</si>
  <si>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</si>
  <si>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</si>
  <si>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</si>
  <si>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</si>
  <si>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</si>
  <si>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</si>
  <si>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</si>
  <si>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</si>
  <si>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</si>
  <si>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</si>
  <si>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</si>
  <si>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</si>
  <si>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</si>
  <si>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</si>
  <si>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</si>
  <si>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</si>
  <si>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</si>
  <si>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</si>
  <si>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</si>
  <si>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</si>
  <si>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</si>
  <si>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</si>
  <si>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</si>
  <si>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</si>
  <si>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</si>
  <si>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</si>
  <si>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</si>
  <si>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</si>
  <si>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</si>
  <si>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</si>
  <si>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</si>
  <si>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</si>
  <si>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</si>
  <si>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</si>
  <si>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</si>
  <si>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</si>
  <si>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</si>
  <si>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</si>
  <si>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</si>
  <si>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</si>
  <si>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</si>
  <si>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</si>
  <si>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</si>
  <si>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</si>
  <si>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</si>
  <si>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</si>
  <si>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</si>
  <si>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</si>
  <si>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</si>
  <si>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</si>
  <si>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</si>
  <si>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</si>
  <si>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</si>
  <si>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</si>
  <si>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</si>
  <si>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</si>
  <si>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</si>
  <si>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</si>
  <si>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</si>
  <si>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</si>
  <si>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</si>
  <si>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</si>
  <si>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</si>
  <si>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</si>
  <si>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</si>
  <si>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</si>
  <si>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</si>
  <si>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</si>
  <si>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</si>
  <si>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</si>
  <si>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</si>
  <si>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</si>
  <si>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</si>
  <si>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</si>
  <si>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</si>
  <si>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</si>
  <si>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</si>
  <si>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</si>
  <si>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</si>
  <si>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</si>
  <si>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</si>
  <si>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</si>
  <si>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</si>
  <si>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</si>
  <si>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</si>
  <si>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</si>
  <si>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</si>
  <si>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</si>
  <si>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</si>
  <si>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</si>
  <si>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r>
      <t xml:space="preserve">Definiranje </t>
    </r>
    <r>
      <rPr>
        <b/>
        <i/>
        <sz val="14"/>
        <color rgb="FF000000"/>
        <rFont val="Calibri"/>
        <family val="2"/>
        <charset val="238"/>
        <scheme val="minor"/>
      </rPr>
      <t>brending</t>
    </r>
    <r>
      <rPr>
        <b/>
        <sz val="14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4"/>
        <color rgb="FF000000"/>
        <rFont val="Calibri"/>
        <family val="2"/>
        <charset val="238"/>
        <scheme val="minor"/>
      </rPr>
      <t xml:space="preserve"> brend </t>
    </r>
    <r>
      <rPr>
        <b/>
        <sz val="14"/>
        <color rgb="FF000000"/>
        <rFont val="Calibri"/>
        <family val="2"/>
        <charset val="238"/>
        <scheme val="minor"/>
      </rPr>
      <t>arhitekture</t>
    </r>
  </si>
  <si>
    <t>3.4.1.</t>
  </si>
  <si>
    <t xml:space="preserve">Marketinške i poslovne suradnje </t>
  </si>
  <si>
    <t>3.4.2.</t>
  </si>
  <si>
    <t>Marketinške suradnje - mobilne aplikacije</t>
  </si>
  <si>
    <t>3.6.3.</t>
  </si>
  <si>
    <t>Postavljanje info punkta</t>
  </si>
  <si>
    <t>Postavlj.info punkta i postavljanje i održav.turističke signalizacije</t>
  </si>
  <si>
    <t>UKUPNO</t>
  </si>
  <si>
    <t>STRUKTURA</t>
  </si>
  <si>
    <r>
      <t xml:space="preserve">INDEKS </t>
    </r>
    <r>
      <rPr>
        <b/>
        <sz val="8"/>
        <color rgb="FF000000"/>
        <rFont val="Calibri"/>
        <family val="2"/>
        <charset val="238"/>
        <scheme val="minor"/>
      </rPr>
      <t>ostv./planirano</t>
    </r>
  </si>
  <si>
    <t>Troškovi amortizacije</t>
  </si>
  <si>
    <t>FINANCIJSKI IZVJEŠTAJ ZA 2022.g.</t>
  </si>
  <si>
    <t>Plan  2022.</t>
  </si>
  <si>
    <t>IZVRŠENJE 2022.</t>
  </si>
  <si>
    <t>Plan 2022.</t>
  </si>
  <si>
    <t xml:space="preserve">                                                                       PRIJENOS</t>
  </si>
  <si>
    <t>FINANCIJSKI PLAN za 2022-</t>
  </si>
  <si>
    <t>Pag, veljača 2023.g.</t>
  </si>
  <si>
    <t>kn1.146.723,00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</si>
</sst>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2" fillId="0" borderId="0" xfId="0" applyFont="1"/>
    <xf numFmtId="4" fontId="20" fillId="0" borderId="1" xfId="0" applyNumberFormat="1" applyFont="1" applyBorder="1" applyAlignment="1">
      <alignment horizontal="right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vertical="center" wrapText="1"/>
    </xf>
    <xf numFmtId="4" fontId="20" fillId="0" borderId="0" xfId="0" applyNumberFormat="1" applyFont="1"/>
    <xf numFmtId="4" fontId="19" fillId="0" borderId="1" xfId="0" applyNumberFormat="1" applyFont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4" fontId="19" fillId="4" borderId="0" xfId="0" applyNumberFormat="1" applyFont="1" applyFill="1" applyBorder="1" applyAlignment="1">
      <alignment vertical="center"/>
    </xf>
    <xf numFmtId="4" fontId="19" fillId="5" borderId="1" xfId="0" applyNumberFormat="1" applyFont="1" applyFill="1" applyBorder="1" applyAlignment="1">
      <alignment vertical="center"/>
    </xf>
    <xf numFmtId="4" fontId="22" fillId="3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4" fontId="0" fillId="0" borderId="0" xfId="0" applyNumberFormat="1"/>
    <xf numFmtId="1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0" fontId="0" fillId="6" borderId="0" xfId="0" applyFill="1"/>
    <xf numFmtId="0" fontId="0" fillId="7" borderId="0" xfId="0" applyFill="1"/>
    <xf numFmtId="0" fontId="25" fillId="2" borderId="1" xfId="0" applyFont="1" applyFill="1" applyBorder="1" applyAlignment="1">
      <alignment horizontal="center" vertical="center" wrapText="1"/>
    </xf>
    <xf numFmtId="0" fontId="26" fillId="0" borderId="0" xfId="0" applyFont="1"/>
    <xf numFmtId="2" fontId="27" fillId="6" borderId="1" xfId="0" applyNumberFormat="1" applyFont="1" applyFill="1" applyBorder="1" applyAlignment="1">
      <alignment vertical="center"/>
    </xf>
    <xf numFmtId="4" fontId="27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2" fontId="28" fillId="9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4" fontId="26" fillId="0" borderId="0" xfId="0" applyNumberFormat="1" applyFont="1"/>
    <xf numFmtId="164" fontId="0" fillId="0" borderId="0" xfId="0" applyNumberFormat="1"/>
    <xf numFmtId="4" fontId="27" fillId="0" borderId="1" xfId="0" applyNumberFormat="1" applyFont="1" applyBorder="1" applyAlignment="1">
      <alignment vertical="center"/>
    </xf>
    <xf numFmtId="2" fontId="6" fillId="7" borderId="1" xfId="0" applyNumberFormat="1" applyFont="1" applyFill="1" applyBorder="1" applyAlignment="1">
      <alignment vertical="center"/>
    </xf>
    <xf numFmtId="2" fontId="6" fillId="10" borderId="1" xfId="0" applyNumberFormat="1" applyFont="1" applyFill="1" applyBorder="1" applyAlignment="1">
      <alignment vertical="center"/>
    </xf>
    <xf numFmtId="0" fontId="0" fillId="10" borderId="0" xfId="0" applyFill="1"/>
    <xf numFmtId="4" fontId="6" fillId="10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" fontId="27" fillId="10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opLeftCell="A27" workbookViewId="0">
      <selection activeCell="D56" sqref="D56"/>
    </sheetView>
  </sheetViews>
  <sheetFormatPr defaultRowHeight="15" x14ac:dyDescent="0.25"/>
  <cols>
    <col min="1" max="1" width="7" customWidth="1"/>
    <col min="2" max="2" width="7.28515625" customWidth="1"/>
    <col min="3" max="3" width="74.5703125" customWidth="1"/>
    <col min="4" max="4" width="18.140625" customWidth="1"/>
  </cols>
  <sheetData>
    <row r="1" spans="1:5" ht="21" x14ac:dyDescent="0.25">
      <c r="A1" s="1"/>
      <c r="C1" s="42" t="s">
        <v>114</v>
      </c>
    </row>
    <row r="2" spans="1:5" ht="37.5" x14ac:dyDescent="0.25">
      <c r="A2" s="27"/>
      <c r="B2" s="28"/>
      <c r="C2" s="29" t="s">
        <v>0</v>
      </c>
      <c r="D2" s="44" t="s">
        <v>1</v>
      </c>
      <c r="E2" s="44" t="s">
        <v>2</v>
      </c>
    </row>
    <row r="3" spans="1:5" ht="18.75" x14ac:dyDescent="0.25">
      <c r="A3" s="28" t="s">
        <v>3</v>
      </c>
      <c r="B3" s="28"/>
      <c r="C3" s="28" t="s">
        <v>4</v>
      </c>
      <c r="D3" s="45">
        <f>SUM(D4:D5)</f>
        <v>2406000</v>
      </c>
      <c r="E3" s="45">
        <f>100/D12*D3</f>
        <v>75.328741390106444</v>
      </c>
    </row>
    <row r="4" spans="1:5" ht="18.75" x14ac:dyDescent="0.25">
      <c r="A4" s="30"/>
      <c r="B4" s="30" t="s">
        <v>5</v>
      </c>
      <c r="C4" s="30" t="s">
        <v>6</v>
      </c>
      <c r="D4" s="43">
        <v>2250000</v>
      </c>
      <c r="E4" s="46">
        <f>100/D12*D4</f>
        <v>70.444583594239205</v>
      </c>
    </row>
    <row r="5" spans="1:5" ht="18.75" x14ac:dyDescent="0.25">
      <c r="A5" s="31"/>
      <c r="B5" s="30" t="s">
        <v>7</v>
      </c>
      <c r="C5" s="30" t="s">
        <v>8</v>
      </c>
      <c r="D5" s="46">
        <v>156000</v>
      </c>
      <c r="E5" s="46">
        <f>100/D12*D5</f>
        <v>4.8841577958672513</v>
      </c>
    </row>
    <row r="6" spans="1:5" ht="37.5" x14ac:dyDescent="0.25">
      <c r="A6" s="28" t="s">
        <v>9</v>
      </c>
      <c r="B6" s="28"/>
      <c r="C6" s="28" t="s">
        <v>10</v>
      </c>
      <c r="D6" s="45">
        <v>80000</v>
      </c>
      <c r="E6" s="45">
        <f>100/D12*D6</f>
        <v>2.5046963055729492</v>
      </c>
    </row>
    <row r="7" spans="1:5" ht="18.75" x14ac:dyDescent="0.25">
      <c r="A7" s="32" t="s">
        <v>11</v>
      </c>
      <c r="B7" s="32"/>
      <c r="C7" s="32" t="s">
        <v>12</v>
      </c>
      <c r="D7" s="45">
        <v>50000</v>
      </c>
      <c r="E7" s="45">
        <f>100/D12*D7</f>
        <v>1.5654351909830932</v>
      </c>
    </row>
    <row r="8" spans="1:5" ht="18.75" x14ac:dyDescent="0.25">
      <c r="A8" s="32" t="s">
        <v>13</v>
      </c>
      <c r="B8" s="32"/>
      <c r="C8" s="32" t="s">
        <v>14</v>
      </c>
      <c r="D8" s="45"/>
      <c r="E8" s="45">
        <f>100/D12*D8</f>
        <v>0</v>
      </c>
    </row>
    <row r="9" spans="1:5" ht="18.75" x14ac:dyDescent="0.25">
      <c r="A9" s="32" t="s">
        <v>15</v>
      </c>
      <c r="B9" s="33"/>
      <c r="C9" s="32" t="s">
        <v>16</v>
      </c>
      <c r="D9" s="47">
        <v>0</v>
      </c>
      <c r="E9" s="45">
        <f>100/D12*D9</f>
        <v>0</v>
      </c>
    </row>
    <row r="10" spans="1:5" ht="18.75" x14ac:dyDescent="0.25">
      <c r="A10" s="32" t="s">
        <v>17</v>
      </c>
      <c r="B10" s="33"/>
      <c r="C10" s="32" t="s">
        <v>18</v>
      </c>
      <c r="D10" s="47">
        <v>658000</v>
      </c>
      <c r="E10" s="45">
        <f>100/D12*D10</f>
        <v>20.601127113337508</v>
      </c>
    </row>
    <row r="11" spans="1:5" ht="18.75" x14ac:dyDescent="0.25">
      <c r="A11" s="32" t="s">
        <v>19</v>
      </c>
      <c r="B11" s="32"/>
      <c r="C11" s="32" t="s">
        <v>20</v>
      </c>
      <c r="D11" s="45"/>
      <c r="E11" s="45">
        <f>100/D12*D11</f>
        <v>0</v>
      </c>
    </row>
    <row r="12" spans="1:5" ht="18.75" x14ac:dyDescent="0.25">
      <c r="A12" s="87"/>
      <c r="B12" s="87"/>
      <c r="C12" s="20" t="s">
        <v>21</v>
      </c>
      <c r="D12" s="90">
        <f>D3+D6+D7+D8+D9+D10+D11</f>
        <v>3194000</v>
      </c>
      <c r="E12" s="90"/>
    </row>
    <row r="13" spans="1:5" ht="18.75" x14ac:dyDescent="0.25">
      <c r="A13" s="34"/>
      <c r="B13" s="34"/>
      <c r="C13" s="34"/>
      <c r="D13" s="48"/>
      <c r="E13" s="48"/>
    </row>
    <row r="14" spans="1:5" ht="18.75" x14ac:dyDescent="0.3">
      <c r="A14" s="2"/>
      <c r="B14" s="35"/>
      <c r="C14" s="35"/>
      <c r="D14" s="49"/>
      <c r="E14" s="49"/>
    </row>
    <row r="15" spans="1:5" ht="37.5" x14ac:dyDescent="0.25">
      <c r="A15" s="28"/>
      <c r="B15" s="28"/>
      <c r="C15" s="29" t="s">
        <v>22</v>
      </c>
      <c r="D15" s="44" t="s">
        <v>1</v>
      </c>
      <c r="E15" s="44" t="s">
        <v>2</v>
      </c>
    </row>
    <row r="16" spans="1:5" ht="18.75" x14ac:dyDescent="0.25">
      <c r="A16" s="28" t="s">
        <v>3</v>
      </c>
      <c r="B16" s="28"/>
      <c r="C16" s="28" t="s">
        <v>23</v>
      </c>
      <c r="D16" s="45">
        <f>SUM(D17:D19)</f>
        <v>0</v>
      </c>
      <c r="E16" s="45">
        <f>100/D55*D16</f>
        <v>0</v>
      </c>
    </row>
    <row r="17" spans="1:5" ht="37.5" x14ac:dyDescent="0.25">
      <c r="A17" s="36"/>
      <c r="B17" s="36" t="s">
        <v>5</v>
      </c>
      <c r="C17" s="36" t="s">
        <v>24</v>
      </c>
      <c r="D17" s="50"/>
      <c r="E17" s="50">
        <f>100/D55*D17</f>
        <v>0</v>
      </c>
    </row>
    <row r="18" spans="1:5" ht="18.75" x14ac:dyDescent="0.25">
      <c r="A18" s="37"/>
      <c r="B18" s="36" t="s">
        <v>7</v>
      </c>
      <c r="C18" s="36" t="s">
        <v>25</v>
      </c>
      <c r="D18" s="50"/>
      <c r="E18" s="50">
        <f>100/D55*D18</f>
        <v>0</v>
      </c>
    </row>
    <row r="19" spans="1:5" ht="18.75" x14ac:dyDescent="0.25">
      <c r="A19" s="36"/>
      <c r="B19" s="36" t="s">
        <v>26</v>
      </c>
      <c r="C19" s="36" t="s">
        <v>27</v>
      </c>
      <c r="D19" s="50"/>
      <c r="E19" s="50">
        <f>100/D55*D19</f>
        <v>0</v>
      </c>
    </row>
    <row r="20" spans="1:5" ht="18.75" x14ac:dyDescent="0.25">
      <c r="A20" s="28" t="s">
        <v>28</v>
      </c>
      <c r="B20" s="28"/>
      <c r="C20" s="28" t="s">
        <v>29</v>
      </c>
      <c r="D20" s="45">
        <f>SUM(D21:D25)</f>
        <v>1374000</v>
      </c>
      <c r="E20" s="45">
        <f>100/D55*D20</f>
        <v>43.018159048215402</v>
      </c>
    </row>
    <row r="21" spans="1:5" ht="37.5" x14ac:dyDescent="0.25">
      <c r="A21" s="37"/>
      <c r="B21" s="36" t="s">
        <v>30</v>
      </c>
      <c r="C21" s="36" t="s">
        <v>31</v>
      </c>
      <c r="D21" s="50">
        <v>240000</v>
      </c>
      <c r="E21" s="50">
        <f>100/D55*D21</f>
        <v>7.5140889167188476</v>
      </c>
    </row>
    <row r="22" spans="1:5" ht="18.75" x14ac:dyDescent="0.25">
      <c r="A22" s="36"/>
      <c r="B22" s="36" t="s">
        <v>32</v>
      </c>
      <c r="C22" s="36" t="s">
        <v>33</v>
      </c>
      <c r="D22" s="50">
        <v>10000</v>
      </c>
      <c r="E22" s="50">
        <f>100/D55*D22</f>
        <v>0.31308703819661865</v>
      </c>
    </row>
    <row r="23" spans="1:5" ht="18.75" x14ac:dyDescent="0.25">
      <c r="A23" s="36"/>
      <c r="B23" s="36" t="s">
        <v>34</v>
      </c>
      <c r="C23" s="36" t="s">
        <v>35</v>
      </c>
      <c r="D23" s="50">
        <v>910000</v>
      </c>
      <c r="E23" s="50">
        <f>100/D55*D23</f>
        <v>28.490920475892299</v>
      </c>
    </row>
    <row r="24" spans="1:5" ht="18.75" x14ac:dyDescent="0.25">
      <c r="A24" s="36"/>
      <c r="B24" s="36" t="s">
        <v>36</v>
      </c>
      <c r="C24" s="36" t="s">
        <v>37</v>
      </c>
      <c r="D24" s="50">
        <v>0</v>
      </c>
      <c r="E24" s="50">
        <f>100/D55*D24</f>
        <v>0</v>
      </c>
    </row>
    <row r="25" spans="1:5" ht="18.75" x14ac:dyDescent="0.25">
      <c r="A25" s="36"/>
      <c r="B25" s="36" t="s">
        <v>38</v>
      </c>
      <c r="C25" s="36" t="s">
        <v>39</v>
      </c>
      <c r="D25" s="50">
        <v>214000</v>
      </c>
      <c r="E25" s="50">
        <f>100/D55*D25</f>
        <v>6.7000626174076396</v>
      </c>
    </row>
    <row r="26" spans="1:5" ht="18.75" x14ac:dyDescent="0.25">
      <c r="A26" s="28" t="s">
        <v>11</v>
      </c>
      <c r="B26" s="28"/>
      <c r="C26" s="28" t="s">
        <v>40</v>
      </c>
      <c r="D26" s="45">
        <f>SUM(D27:D38)</f>
        <v>893000</v>
      </c>
      <c r="E26" s="45">
        <f>100/D55*D26</f>
        <v>27.958672510958046</v>
      </c>
    </row>
    <row r="27" spans="1:5" ht="18.75" x14ac:dyDescent="0.25">
      <c r="A27" s="38"/>
      <c r="B27" s="36" t="s">
        <v>41</v>
      </c>
      <c r="C27" s="36" t="s">
        <v>97</v>
      </c>
      <c r="D27" s="50"/>
      <c r="E27" s="50">
        <f>100/D55*D27</f>
        <v>0</v>
      </c>
    </row>
    <row r="28" spans="1:5" ht="37.5" x14ac:dyDescent="0.25">
      <c r="A28" s="36"/>
      <c r="B28" s="36" t="s">
        <v>42</v>
      </c>
      <c r="C28" s="36" t="s">
        <v>43</v>
      </c>
      <c r="D28" s="50"/>
      <c r="E28" s="50">
        <f>100/D55*D28</f>
        <v>0</v>
      </c>
    </row>
    <row r="29" spans="1:5" ht="18.75" x14ac:dyDescent="0.25">
      <c r="A29" s="37"/>
      <c r="B29" s="36" t="s">
        <v>44</v>
      </c>
      <c r="C29" s="36" t="s">
        <v>45</v>
      </c>
      <c r="D29" s="50"/>
      <c r="E29" s="50">
        <f>100/D55*D29</f>
        <v>0</v>
      </c>
    </row>
    <row r="30" spans="1:5" ht="18.75" x14ac:dyDescent="0.25">
      <c r="A30" s="57" t="s">
        <v>98</v>
      </c>
      <c r="B30" s="36" t="s">
        <v>46</v>
      </c>
      <c r="C30" s="36" t="s">
        <v>99</v>
      </c>
      <c r="D30" s="50">
        <v>115000</v>
      </c>
      <c r="E30" s="50">
        <f>100/D55*D30</f>
        <v>3.6005009392611145</v>
      </c>
    </row>
    <row r="31" spans="1:5" ht="18.75" x14ac:dyDescent="0.25">
      <c r="A31" s="57" t="s">
        <v>100</v>
      </c>
      <c r="B31" s="36"/>
      <c r="C31" s="36" t="s">
        <v>101</v>
      </c>
      <c r="D31" s="50">
        <v>31000</v>
      </c>
      <c r="E31" s="50">
        <f>100/D55*D31</f>
        <v>0.97056981840951784</v>
      </c>
    </row>
    <row r="32" spans="1:5" ht="18.75" x14ac:dyDescent="0.25">
      <c r="A32" s="38" t="s">
        <v>41</v>
      </c>
      <c r="B32" s="36" t="s">
        <v>48</v>
      </c>
      <c r="C32" s="36" t="s">
        <v>49</v>
      </c>
      <c r="D32" s="50">
        <v>10000</v>
      </c>
      <c r="E32" s="50">
        <f>100/D55*D32</f>
        <v>0.31308703819661865</v>
      </c>
    </row>
    <row r="33" spans="1:5" ht="18.75" x14ac:dyDescent="0.25">
      <c r="A33" s="37" t="s">
        <v>42</v>
      </c>
      <c r="B33" s="36" t="s">
        <v>50</v>
      </c>
      <c r="C33" s="36" t="s">
        <v>51</v>
      </c>
      <c r="D33" s="50">
        <v>15000</v>
      </c>
      <c r="E33" s="50">
        <f>100/D55*D33</f>
        <v>0.46963055729492797</v>
      </c>
    </row>
    <row r="34" spans="1:5" ht="18.75" x14ac:dyDescent="0.25">
      <c r="A34" s="37" t="s">
        <v>44</v>
      </c>
      <c r="B34" s="36" t="s">
        <v>52</v>
      </c>
      <c r="C34" s="36" t="s">
        <v>53</v>
      </c>
      <c r="D34" s="50">
        <v>153000</v>
      </c>
      <c r="E34" s="50">
        <f>100/D55*D34</f>
        <v>4.7902316844082655</v>
      </c>
    </row>
    <row r="35" spans="1:5" ht="18.75" x14ac:dyDescent="0.25">
      <c r="A35" s="37" t="s">
        <v>46</v>
      </c>
      <c r="B35" s="36" t="s">
        <v>54</v>
      </c>
      <c r="C35" s="36" t="s">
        <v>55</v>
      </c>
      <c r="D35" s="50">
        <v>29000</v>
      </c>
      <c r="E35" s="50">
        <f>100/D55*D35</f>
        <v>0.90795241077019406</v>
      </c>
    </row>
    <row r="36" spans="1:5" ht="18.75" x14ac:dyDescent="0.25">
      <c r="A36" s="37" t="s">
        <v>48</v>
      </c>
      <c r="B36" s="36" t="s">
        <v>56</v>
      </c>
      <c r="C36" s="36" t="s">
        <v>57</v>
      </c>
      <c r="D36" s="50">
        <v>5000</v>
      </c>
      <c r="E36" s="50">
        <f>100/D55*D36</f>
        <v>0.15654351909830932</v>
      </c>
    </row>
    <row r="37" spans="1:5" ht="18.75" x14ac:dyDescent="0.25">
      <c r="A37" s="37" t="s">
        <v>50</v>
      </c>
      <c r="B37" s="36" t="s">
        <v>58</v>
      </c>
      <c r="C37" s="36" t="s">
        <v>59</v>
      </c>
      <c r="D37" s="50">
        <v>410000</v>
      </c>
      <c r="E37" s="50">
        <f>100/D55*D37</f>
        <v>12.836568566061365</v>
      </c>
    </row>
    <row r="38" spans="1:5" ht="18.75" x14ac:dyDescent="0.25">
      <c r="A38" s="58" t="s">
        <v>102</v>
      </c>
      <c r="B38" s="36"/>
      <c r="C38" s="36" t="s">
        <v>103</v>
      </c>
      <c r="D38" s="50">
        <v>125000</v>
      </c>
      <c r="E38" s="50">
        <f>100/D55*D38</f>
        <v>3.9135879774577331</v>
      </c>
    </row>
    <row r="39" spans="1:5" ht="18.75" x14ac:dyDescent="0.25">
      <c r="A39" s="28" t="s">
        <v>13</v>
      </c>
      <c r="B39" s="28"/>
      <c r="C39" s="28" t="s">
        <v>60</v>
      </c>
      <c r="D39" s="45">
        <f>SUM(D40:D44)</f>
        <v>137000</v>
      </c>
      <c r="E39" s="45">
        <f>100/D55*D39</f>
        <v>4.2892924232936753</v>
      </c>
    </row>
    <row r="40" spans="1:5" ht="18.75" x14ac:dyDescent="0.25">
      <c r="A40" s="36"/>
      <c r="B40" s="36" t="s">
        <v>61</v>
      </c>
      <c r="C40" s="36" t="s">
        <v>62</v>
      </c>
      <c r="D40" s="50">
        <v>0</v>
      </c>
      <c r="E40" s="50">
        <f>100/D55*D40</f>
        <v>0</v>
      </c>
    </row>
    <row r="41" spans="1:5" ht="18.75" x14ac:dyDescent="0.25">
      <c r="A41" s="36"/>
      <c r="B41" s="36" t="s">
        <v>63</v>
      </c>
      <c r="C41" s="36" t="s">
        <v>64</v>
      </c>
      <c r="D41" s="50">
        <v>0</v>
      </c>
      <c r="E41" s="50">
        <f>100/D55*D41</f>
        <v>0</v>
      </c>
    </row>
    <row r="42" spans="1:5" ht="18.75" x14ac:dyDescent="0.25">
      <c r="A42" s="36"/>
      <c r="B42" s="36" t="s">
        <v>65</v>
      </c>
      <c r="C42" s="36" t="s">
        <v>66</v>
      </c>
      <c r="D42" s="50">
        <v>0</v>
      </c>
      <c r="E42" s="50">
        <f>100/D55*D42</f>
        <v>0</v>
      </c>
    </row>
    <row r="43" spans="1:5" ht="18.75" x14ac:dyDescent="0.25">
      <c r="A43" s="37">
        <v>4.2</v>
      </c>
      <c r="B43" s="36" t="s">
        <v>67</v>
      </c>
      <c r="C43" s="36" t="s">
        <v>68</v>
      </c>
      <c r="D43" s="50">
        <v>6000</v>
      </c>
      <c r="E43" s="50">
        <f>100/D55*D43</f>
        <v>0.18785222291797118</v>
      </c>
    </row>
    <row r="44" spans="1:5" ht="18.75" x14ac:dyDescent="0.25">
      <c r="A44" s="38">
        <v>4.3</v>
      </c>
      <c r="B44" s="36" t="s">
        <v>69</v>
      </c>
      <c r="C44" s="36" t="s">
        <v>70</v>
      </c>
      <c r="D44" s="50">
        <v>131000</v>
      </c>
      <c r="E44" s="50">
        <f>100/D55*D44</f>
        <v>4.1014402003757047</v>
      </c>
    </row>
    <row r="45" spans="1:5" ht="18.75" x14ac:dyDescent="0.25">
      <c r="A45" s="28" t="s">
        <v>15</v>
      </c>
      <c r="B45" s="28"/>
      <c r="C45" s="28" t="s">
        <v>71</v>
      </c>
      <c r="D45" s="45">
        <f>SUM(D46:D47)</f>
        <v>0</v>
      </c>
      <c r="E45" s="45">
        <f>100/D55*45</f>
        <v>1.4088916718847839E-3</v>
      </c>
    </row>
    <row r="46" spans="1:5" ht="18.75" x14ac:dyDescent="0.25">
      <c r="A46" s="36"/>
      <c r="B46" s="36" t="s">
        <v>72</v>
      </c>
      <c r="C46" s="36" t="s">
        <v>73</v>
      </c>
      <c r="D46" s="50"/>
      <c r="E46" s="50">
        <f>100/D55*D46</f>
        <v>0</v>
      </c>
    </row>
    <row r="47" spans="1:5" ht="18.75" x14ac:dyDescent="0.25">
      <c r="A47" s="36"/>
      <c r="B47" s="36" t="s">
        <v>74</v>
      </c>
      <c r="C47" s="36" t="s">
        <v>75</v>
      </c>
      <c r="D47" s="50"/>
      <c r="E47" s="50">
        <f>100/D55*D47</f>
        <v>0</v>
      </c>
    </row>
    <row r="48" spans="1:5" ht="18.75" x14ac:dyDescent="0.25">
      <c r="A48" s="28" t="s">
        <v>17</v>
      </c>
      <c r="B48" s="28"/>
      <c r="C48" s="28" t="s">
        <v>76</v>
      </c>
      <c r="D48" s="45">
        <f>SUM(D49:D52)</f>
        <v>700000</v>
      </c>
      <c r="E48" s="45">
        <f>100/D55*D48</f>
        <v>21.916092673763305</v>
      </c>
    </row>
    <row r="49" spans="1:5" ht="18.75" x14ac:dyDescent="0.25">
      <c r="A49" s="36"/>
      <c r="B49" s="36" t="s">
        <v>77</v>
      </c>
      <c r="C49" s="36" t="s">
        <v>78</v>
      </c>
      <c r="D49" s="50">
        <v>555000</v>
      </c>
      <c r="E49" s="50">
        <f>100/D55*D49</f>
        <v>17.376330619912334</v>
      </c>
    </row>
    <row r="50" spans="1:5" ht="18.75" x14ac:dyDescent="0.25">
      <c r="A50" s="36"/>
      <c r="B50" s="36" t="s">
        <v>79</v>
      </c>
      <c r="C50" s="36" t="s">
        <v>80</v>
      </c>
      <c r="D50" s="50">
        <v>140000</v>
      </c>
      <c r="E50" s="50">
        <f>100/D55*D50</f>
        <v>4.3832185347526611</v>
      </c>
    </row>
    <row r="51" spans="1:5" ht="18.75" x14ac:dyDescent="0.25">
      <c r="A51" s="37"/>
      <c r="B51" s="36" t="s">
        <v>81</v>
      </c>
      <c r="C51" s="36" t="s">
        <v>82</v>
      </c>
      <c r="D51" s="50">
        <v>5000</v>
      </c>
      <c r="E51" s="50">
        <f>100/D55*D51</f>
        <v>0.15654351909830932</v>
      </c>
    </row>
    <row r="52" spans="1:5" ht="18.75" x14ac:dyDescent="0.25">
      <c r="A52" s="37"/>
      <c r="B52" s="36" t="s">
        <v>83</v>
      </c>
      <c r="C52" s="36" t="s">
        <v>84</v>
      </c>
      <c r="D52" s="50"/>
      <c r="E52" s="50">
        <f>100/D55*D52</f>
        <v>0</v>
      </c>
    </row>
    <row r="53" spans="1:5" ht="18.75" x14ac:dyDescent="0.25">
      <c r="A53" s="28" t="s">
        <v>19</v>
      </c>
      <c r="B53" s="28"/>
      <c r="C53" s="28" t="s">
        <v>85</v>
      </c>
      <c r="D53" s="45">
        <v>90000</v>
      </c>
      <c r="E53" s="45">
        <f>100/D55*D53</f>
        <v>2.8177833437695678</v>
      </c>
    </row>
    <row r="54" spans="1:5" ht="18.75" x14ac:dyDescent="0.25">
      <c r="A54" s="28" t="s">
        <v>86</v>
      </c>
      <c r="B54" s="28"/>
      <c r="C54" s="28" t="s">
        <v>87</v>
      </c>
      <c r="D54" s="45"/>
      <c r="E54" s="45"/>
    </row>
    <row r="55" spans="1:5" ht="18.75" x14ac:dyDescent="0.25">
      <c r="A55" s="87"/>
      <c r="B55" s="87"/>
      <c r="C55" s="20" t="s">
        <v>88</v>
      </c>
      <c r="D55" s="51">
        <f>D16+D20+D26+D39+D45+D48+D53+D54</f>
        <v>3194000</v>
      </c>
      <c r="E55" s="51"/>
    </row>
    <row r="56" spans="1:5" ht="18.75" x14ac:dyDescent="0.25">
      <c r="A56" s="88"/>
      <c r="B56" s="88"/>
      <c r="C56" s="40"/>
      <c r="D56" s="52"/>
      <c r="E56" s="52"/>
    </row>
    <row r="57" spans="1:5" ht="18.75" x14ac:dyDescent="0.25">
      <c r="A57" s="37"/>
      <c r="B57" s="37"/>
      <c r="C57" s="38"/>
      <c r="D57" s="50"/>
      <c r="E57" s="50"/>
    </row>
    <row r="58" spans="1:5" ht="18.75" x14ac:dyDescent="0.25">
      <c r="A58" s="41" t="s">
        <v>89</v>
      </c>
      <c r="B58" s="41"/>
      <c r="C58" s="41" t="s">
        <v>90</v>
      </c>
      <c r="D58" s="53"/>
      <c r="E58" s="53"/>
    </row>
    <row r="59" spans="1:5" ht="37.5" x14ac:dyDescent="0.25">
      <c r="A59" s="36"/>
      <c r="B59" s="36"/>
      <c r="C59" s="36" t="s">
        <v>91</v>
      </c>
      <c r="D59" s="50"/>
      <c r="E59" s="50"/>
    </row>
    <row r="60" spans="1:5" ht="18.75" x14ac:dyDescent="0.25">
      <c r="A60" s="36"/>
      <c r="B60" s="36"/>
      <c r="C60" s="36" t="s">
        <v>92</v>
      </c>
      <c r="D60" s="50"/>
      <c r="E60" s="50"/>
    </row>
    <row r="61" spans="1:5" ht="18.75" x14ac:dyDescent="0.25">
      <c r="A61" s="39"/>
      <c r="B61" s="39"/>
      <c r="C61" s="20" t="s">
        <v>93</v>
      </c>
      <c r="D61" s="54"/>
      <c r="E61" s="54"/>
    </row>
    <row r="62" spans="1:5" ht="18.75" x14ac:dyDescent="0.25">
      <c r="A62" s="37"/>
      <c r="B62" s="37"/>
      <c r="C62" s="38"/>
      <c r="D62" s="50"/>
      <c r="E62" s="50"/>
    </row>
    <row r="63" spans="1:5" ht="18.75" x14ac:dyDescent="0.25">
      <c r="A63" s="89" t="s">
        <v>94</v>
      </c>
      <c r="B63" s="89"/>
      <c r="C63" s="20" t="s">
        <v>95</v>
      </c>
      <c r="D63" s="55"/>
      <c r="E63" s="55"/>
    </row>
    <row r="64" spans="1:5" ht="18.75" x14ac:dyDescent="0.25">
      <c r="A64" s="3"/>
      <c r="D64" s="56"/>
      <c r="E64" s="56"/>
    </row>
    <row r="65" spans="4:5" x14ac:dyDescent="0.25">
      <c r="D65" s="56"/>
      <c r="E65" s="56"/>
    </row>
  </sheetData>
  <mergeCells count="5">
    <mergeCell ref="A55:B55"/>
    <mergeCell ref="A56:B56"/>
    <mergeCell ref="A63:B63"/>
    <mergeCell ref="A12:B12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Z68"/>
  <sheetViews>
    <sheetView tabSelected="1" topLeftCell="A32" zoomScale="120" zoomScaleNormal="120" workbookViewId="0">
      <selection activeCell="E69" sqref="E69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2.42578125" bestFit="1" customWidth="1"/>
    <col min="5" max="5" width="12.85546875" bestFit="1" customWidth="1"/>
    <col min="6" max="6" width="8.7109375" customWidth="1"/>
    <col min="7" max="7" width="9" customWidth="1"/>
    <col min="10" max="10" width="12.42578125" bestFit="1" customWidth="1"/>
  </cols>
  <sheetData>
    <row r="1" spans="1:754" ht="18.75" x14ac:dyDescent="0.25">
      <c r="A1" s="21"/>
      <c r="C1" t="s">
        <v>109</v>
      </c>
    </row>
    <row r="2" spans="1:754" x14ac:dyDescent="0.25">
      <c r="A2" s="95"/>
      <c r="B2" s="94"/>
      <c r="C2" s="93" t="s">
        <v>0</v>
      </c>
      <c r="D2" s="93" t="s">
        <v>110</v>
      </c>
      <c r="E2" s="93" t="s">
        <v>111</v>
      </c>
      <c r="F2" s="93" t="s">
        <v>107</v>
      </c>
      <c r="G2" s="4"/>
    </row>
    <row r="3" spans="1:754" x14ac:dyDescent="0.25">
      <c r="A3" s="95"/>
      <c r="B3" s="94"/>
      <c r="C3" s="93"/>
      <c r="D3" s="93"/>
      <c r="E3" s="93"/>
      <c r="F3" s="93"/>
      <c r="G3" s="76" t="s">
        <v>106</v>
      </c>
    </row>
    <row r="4" spans="1:754" x14ac:dyDescent="0.25">
      <c r="A4" s="95"/>
      <c r="B4" s="94"/>
      <c r="C4" s="93"/>
      <c r="D4" s="93"/>
      <c r="E4" s="93"/>
      <c r="F4" s="93"/>
      <c r="G4" s="4"/>
    </row>
    <row r="5" spans="1:754" x14ac:dyDescent="0.25">
      <c r="A5" s="7" t="s">
        <v>3</v>
      </c>
      <c r="B5" s="7"/>
      <c r="C5" s="7" t="s">
        <v>4</v>
      </c>
      <c r="D5" s="60">
        <f>SUM(D6+D7)</f>
        <v>2406000</v>
      </c>
      <c r="E5" s="60">
        <f>SUM(E6+E7)</f>
        <v>2909707</v>
      </c>
      <c r="F5" s="60">
        <f>SUM(E5/D5*100)</f>
        <v>120.93545303408146</v>
      </c>
      <c r="G5" s="62">
        <f>SUM(E5/E13*100)</f>
        <v>70.688038792448978</v>
      </c>
      <c r="I5" s="56"/>
    </row>
    <row r="6" spans="1:754" x14ac:dyDescent="0.25">
      <c r="A6" s="17"/>
      <c r="B6" s="17" t="s">
        <v>5</v>
      </c>
      <c r="C6" s="17" t="s">
        <v>6</v>
      </c>
      <c r="D6" s="59">
        <v>2250000</v>
      </c>
      <c r="E6" s="59">
        <v>2593185</v>
      </c>
      <c r="F6" s="73">
        <f t="shared" ref="F6:F13" si="0">SUM(E6/D6*100)</f>
        <v>115.25266666666667</v>
      </c>
      <c r="G6" s="64">
        <f>SUM(E6/E13*100)</f>
        <v>62.998494994855768</v>
      </c>
    </row>
    <row r="7" spans="1:754" x14ac:dyDescent="0.25">
      <c r="A7" s="22"/>
      <c r="B7" s="17" t="s">
        <v>7</v>
      </c>
      <c r="C7" s="17" t="s">
        <v>8</v>
      </c>
      <c r="D7" s="59">
        <v>156000</v>
      </c>
      <c r="E7" s="59">
        <v>316522</v>
      </c>
      <c r="F7" s="73">
        <f t="shared" si="0"/>
        <v>202.89871794871797</v>
      </c>
      <c r="G7" s="64">
        <f>SUM(E7/E13*100)</f>
        <v>7.6895437975932071</v>
      </c>
    </row>
    <row r="8" spans="1:754" ht="30" x14ac:dyDescent="0.25">
      <c r="A8" s="7" t="s">
        <v>9</v>
      </c>
      <c r="B8" s="7"/>
      <c r="C8" s="7" t="s">
        <v>10</v>
      </c>
      <c r="D8" s="83">
        <v>80000</v>
      </c>
      <c r="E8" s="83">
        <v>145000</v>
      </c>
      <c r="F8" s="83">
        <f t="shared" si="0"/>
        <v>181.25</v>
      </c>
      <c r="G8" s="81">
        <f>SUM(E8/E13*100)</f>
        <v>3.5226109106192145</v>
      </c>
      <c r="J8" s="56"/>
    </row>
    <row r="9" spans="1:754" x14ac:dyDescent="0.25">
      <c r="A9" s="8" t="s">
        <v>11</v>
      </c>
      <c r="B9" s="8"/>
      <c r="C9" s="8" t="s">
        <v>12</v>
      </c>
      <c r="D9" s="83">
        <v>50000</v>
      </c>
      <c r="E9" s="85">
        <v>84338</v>
      </c>
      <c r="F9" s="83">
        <f t="shared" si="0"/>
        <v>168.67600000000002</v>
      </c>
      <c r="G9" s="81">
        <f>SUM(E9/E13*100)</f>
        <v>2.0488962688262298</v>
      </c>
      <c r="J9" s="56"/>
    </row>
    <row r="10" spans="1:754" x14ac:dyDescent="0.25">
      <c r="A10" s="8" t="s">
        <v>13</v>
      </c>
      <c r="B10" s="8"/>
      <c r="C10" s="8" t="s">
        <v>14</v>
      </c>
      <c r="D10" s="86"/>
      <c r="E10" s="86"/>
      <c r="F10" s="83"/>
      <c r="G10" s="81"/>
    </row>
    <row r="11" spans="1:754" x14ac:dyDescent="0.25">
      <c r="A11" s="8" t="s">
        <v>15</v>
      </c>
      <c r="B11" s="8"/>
      <c r="C11" s="8" t="s">
        <v>16</v>
      </c>
      <c r="D11" s="86"/>
      <c r="E11" s="86"/>
      <c r="F11" s="83"/>
      <c r="G11" s="81"/>
    </row>
    <row r="12" spans="1:754" x14ac:dyDescent="0.25">
      <c r="A12" s="8" t="s">
        <v>17</v>
      </c>
      <c r="B12" s="8"/>
      <c r="C12" s="8" t="s">
        <v>18</v>
      </c>
      <c r="D12" s="83">
        <v>658000</v>
      </c>
      <c r="E12" s="83">
        <v>977220</v>
      </c>
      <c r="F12" s="83">
        <f t="shared" si="0"/>
        <v>148.51367781155017</v>
      </c>
      <c r="G12" s="81">
        <f>SUM(E12/E13*100)</f>
        <v>23.740454028105574</v>
      </c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</row>
    <row r="13" spans="1:754" s="67" customFormat="1" x14ac:dyDescent="0.25">
      <c r="A13" s="65"/>
      <c r="B13" s="65"/>
      <c r="C13" s="65" t="s">
        <v>105</v>
      </c>
      <c r="D13" s="66">
        <f>SUM(D5+D8+D9+D12)</f>
        <v>3194000</v>
      </c>
      <c r="E13" s="66">
        <f>SUM(E5+E8+E9+E12)</f>
        <v>4116265</v>
      </c>
      <c r="F13" s="72">
        <f t="shared" si="0"/>
        <v>128.87492172824045</v>
      </c>
      <c r="G13" s="71">
        <f>SUM(G5+G8+G9+G12)</f>
        <v>100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8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8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8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68"/>
      <c r="QQ13" s="68"/>
      <c r="QR13" s="68"/>
      <c r="QS13" s="68"/>
      <c r="QT13" s="68"/>
      <c r="QU13" s="68"/>
      <c r="QV13" s="68"/>
      <c r="QW13" s="68"/>
      <c r="QX13" s="68"/>
      <c r="QY13" s="68"/>
      <c r="QZ13" s="68"/>
      <c r="RA13" s="68"/>
      <c r="RB13" s="68"/>
      <c r="RC13" s="68"/>
      <c r="RD13" s="68"/>
      <c r="RE13" s="68"/>
      <c r="RF13" s="68"/>
      <c r="RG13" s="68"/>
      <c r="RH13" s="68"/>
      <c r="RI13" s="68"/>
      <c r="RJ13" s="68"/>
      <c r="RK13" s="68"/>
      <c r="RL13" s="68"/>
      <c r="RM13" s="68"/>
      <c r="RN13" s="68"/>
      <c r="RO13" s="68"/>
      <c r="RP13" s="68"/>
      <c r="RQ13" s="68"/>
      <c r="RR13" s="68"/>
      <c r="RS13" s="68"/>
      <c r="RT13" s="68"/>
      <c r="RU13" s="68"/>
      <c r="RV13" s="68"/>
      <c r="RW13" s="68"/>
      <c r="RX13" s="68"/>
      <c r="RY13" s="68"/>
      <c r="RZ13" s="68"/>
      <c r="SA13" s="68"/>
      <c r="SB13" s="68"/>
      <c r="SC13" s="68"/>
      <c r="SD13" s="68"/>
      <c r="SE13" s="68"/>
      <c r="SF13" s="68"/>
      <c r="SG13" s="68"/>
      <c r="SH13" s="68"/>
      <c r="SI13" s="68"/>
      <c r="SJ13" s="68"/>
      <c r="SK13" s="68"/>
      <c r="SL13" s="68"/>
      <c r="SM13" s="68"/>
      <c r="SN13" s="68"/>
      <c r="SO13" s="68"/>
      <c r="SP13" s="68"/>
      <c r="SQ13" s="68"/>
      <c r="SR13" s="68"/>
      <c r="SS13" s="68"/>
      <c r="ST13" s="68"/>
      <c r="SU13" s="68"/>
      <c r="SV13" s="68"/>
      <c r="SW13" s="68"/>
      <c r="SX13" s="68"/>
      <c r="SY13" s="68"/>
      <c r="SZ13" s="68"/>
      <c r="TA13" s="68"/>
      <c r="TB13" s="68"/>
      <c r="TC13" s="68"/>
      <c r="TD13" s="68"/>
      <c r="TE13" s="68"/>
      <c r="TF13" s="68"/>
      <c r="TG13" s="68"/>
      <c r="TH13" s="68"/>
      <c r="TI13" s="68"/>
      <c r="TJ13" s="68"/>
      <c r="TK13" s="68"/>
      <c r="TL13" s="68"/>
      <c r="TM13" s="68"/>
      <c r="TN13" s="68"/>
      <c r="TO13" s="68"/>
      <c r="TP13" s="68"/>
      <c r="TQ13" s="68"/>
      <c r="TR13" s="68"/>
      <c r="TS13" s="68"/>
      <c r="TT13" s="68"/>
      <c r="TU13" s="68"/>
      <c r="TV13" s="68"/>
      <c r="TW13" s="68"/>
      <c r="TX13" s="68"/>
      <c r="TY13" s="68"/>
      <c r="TZ13" s="68"/>
      <c r="UA13" s="68"/>
      <c r="UB13" s="68"/>
      <c r="UC13" s="68"/>
      <c r="UD13" s="68"/>
      <c r="UE13" s="68"/>
      <c r="UF13" s="68"/>
      <c r="UG13" s="68"/>
      <c r="UH13" s="68"/>
      <c r="UI13" s="68"/>
      <c r="UJ13" s="68"/>
      <c r="UK13" s="68"/>
      <c r="UL13" s="68"/>
      <c r="UM13" s="68"/>
      <c r="UN13" s="68"/>
      <c r="UO13" s="68"/>
      <c r="UP13" s="68"/>
      <c r="UQ13" s="68"/>
      <c r="UR13" s="68"/>
      <c r="US13" s="68"/>
      <c r="UT13" s="68"/>
      <c r="UU13" s="68"/>
      <c r="UV13" s="68"/>
      <c r="UW13" s="68"/>
      <c r="UX13" s="68"/>
      <c r="UY13" s="68"/>
      <c r="UZ13" s="68"/>
      <c r="VA13" s="68"/>
      <c r="VB13" s="68"/>
      <c r="VC13" s="68"/>
      <c r="VD13" s="68"/>
      <c r="VE13" s="68"/>
      <c r="VF13" s="68"/>
      <c r="VG13" s="68"/>
      <c r="VH13" s="68"/>
      <c r="VI13" s="68"/>
      <c r="VJ13" s="68"/>
      <c r="VK13" s="68"/>
      <c r="VL13" s="68"/>
      <c r="VM13" s="68"/>
      <c r="VN13" s="68"/>
      <c r="VO13" s="68"/>
      <c r="VP13" s="68"/>
      <c r="VQ13" s="68"/>
      <c r="VR13" s="68"/>
      <c r="VS13" s="68"/>
      <c r="VT13" s="68"/>
      <c r="VU13" s="68"/>
      <c r="VV13" s="68"/>
      <c r="VW13" s="68"/>
      <c r="VX13" s="68"/>
      <c r="VY13" s="68"/>
      <c r="VZ13" s="68"/>
      <c r="WA13" s="68"/>
      <c r="WB13" s="68"/>
      <c r="WC13" s="68"/>
      <c r="WD13" s="68"/>
      <c r="WE13" s="68"/>
      <c r="WF13" s="68"/>
      <c r="WG13" s="68"/>
      <c r="WH13" s="68"/>
      <c r="WI13" s="68"/>
      <c r="WJ13" s="68"/>
      <c r="WK13" s="68"/>
      <c r="WL13" s="68"/>
      <c r="WM13" s="68"/>
      <c r="WN13" s="68"/>
      <c r="WO13" s="68"/>
      <c r="WP13" s="68"/>
      <c r="WQ13" s="68"/>
      <c r="WR13" s="68"/>
      <c r="WS13" s="68"/>
      <c r="WT13" s="68"/>
      <c r="WU13" s="68"/>
      <c r="WV13" s="68"/>
      <c r="WW13" s="68"/>
      <c r="WX13" s="68"/>
      <c r="WY13" s="68"/>
      <c r="WZ13" s="68"/>
      <c r="XA13" s="68"/>
      <c r="XB13" s="68"/>
      <c r="XC13" s="68"/>
      <c r="XD13" s="68"/>
      <c r="XE13" s="68"/>
      <c r="XF13" s="68"/>
      <c r="XG13" s="68"/>
      <c r="XH13" s="68"/>
      <c r="XI13" s="68"/>
      <c r="XJ13" s="68"/>
      <c r="XK13" s="68"/>
      <c r="XL13" s="68"/>
      <c r="XM13" s="68"/>
      <c r="XN13" s="68"/>
      <c r="XO13" s="68"/>
      <c r="XP13" s="68"/>
      <c r="XQ13" s="68"/>
      <c r="XR13" s="68"/>
      <c r="XS13" s="68"/>
      <c r="XT13" s="68"/>
      <c r="XU13" s="68"/>
      <c r="XV13" s="68"/>
      <c r="XW13" s="68"/>
      <c r="XX13" s="68"/>
      <c r="XY13" s="68"/>
      <c r="XZ13" s="68"/>
      <c r="YA13" s="68"/>
      <c r="YB13" s="68"/>
      <c r="YC13" s="68"/>
      <c r="YD13" s="68"/>
      <c r="YE13" s="68"/>
      <c r="YF13" s="68"/>
      <c r="YG13" s="68"/>
      <c r="YH13" s="68"/>
      <c r="YI13" s="68"/>
      <c r="YJ13" s="68"/>
      <c r="YK13" s="68"/>
      <c r="YL13" s="68"/>
      <c r="YM13" s="68"/>
      <c r="YN13" s="68"/>
      <c r="YO13" s="68"/>
      <c r="YP13" s="68"/>
      <c r="YQ13" s="68"/>
      <c r="YR13" s="68"/>
      <c r="YS13" s="68"/>
      <c r="YT13" s="68"/>
      <c r="YU13" s="68"/>
      <c r="YV13" s="68"/>
      <c r="YW13" s="68"/>
      <c r="YX13" s="68"/>
      <c r="YY13" s="68"/>
      <c r="YZ13" s="68"/>
      <c r="ZA13" s="68"/>
      <c r="ZB13" s="68"/>
      <c r="ZC13" s="68"/>
      <c r="ZD13" s="68"/>
      <c r="ZE13" s="68"/>
      <c r="ZF13" s="68"/>
      <c r="ZG13" s="68"/>
      <c r="ZH13" s="68"/>
      <c r="ZI13" s="68"/>
      <c r="ZJ13" s="68"/>
      <c r="ZK13" s="68"/>
      <c r="ZL13" s="68"/>
      <c r="ZM13" s="68"/>
      <c r="ZN13" s="68"/>
      <c r="ZO13" s="68"/>
      <c r="ZP13" s="68"/>
      <c r="ZQ13" s="68"/>
      <c r="ZR13" s="68"/>
      <c r="ZS13" s="68"/>
      <c r="ZT13" s="68"/>
      <c r="ZU13" s="68"/>
      <c r="ZV13" s="68"/>
      <c r="ZW13" s="68"/>
      <c r="ZX13" s="68"/>
      <c r="ZY13" s="68"/>
      <c r="ZZ13" s="68"/>
      <c r="AAA13" s="68"/>
      <c r="AAB13" s="68"/>
      <c r="AAC13" s="68"/>
      <c r="AAD13" s="68"/>
      <c r="AAE13" s="68"/>
      <c r="AAF13" s="68"/>
      <c r="AAG13" s="68"/>
      <c r="AAH13" s="68"/>
      <c r="AAI13" s="68"/>
      <c r="AAJ13" s="68"/>
      <c r="AAK13" s="68"/>
      <c r="AAL13" s="68"/>
      <c r="AAM13" s="68"/>
      <c r="AAN13" s="68"/>
      <c r="AAO13" s="68"/>
      <c r="AAP13" s="68"/>
      <c r="AAQ13" s="68"/>
      <c r="AAR13" s="68"/>
      <c r="AAS13" s="68"/>
      <c r="AAT13" s="68"/>
      <c r="AAU13" s="68"/>
      <c r="AAV13" s="68"/>
      <c r="AAW13" s="68"/>
      <c r="AAX13" s="68"/>
      <c r="AAY13" s="68"/>
      <c r="AAZ13" s="68"/>
      <c r="ABA13" s="68"/>
      <c r="ABB13" s="68"/>
      <c r="ABC13" s="68"/>
      <c r="ABD13" s="68"/>
      <c r="ABE13" s="68"/>
      <c r="ABF13" s="68"/>
      <c r="ABG13" s="68"/>
      <c r="ABH13" s="68"/>
      <c r="ABI13" s="68"/>
      <c r="ABJ13" s="68"/>
      <c r="ABK13" s="68"/>
      <c r="ABL13" s="68"/>
      <c r="ABM13" s="68"/>
      <c r="ABN13" s="68"/>
      <c r="ABO13" s="68"/>
      <c r="ABP13" s="68"/>
      <c r="ABQ13" s="68"/>
      <c r="ABR13" s="68"/>
      <c r="ABS13" s="68"/>
      <c r="ABT13" s="68"/>
      <c r="ABU13" s="68"/>
      <c r="ABV13" s="68"/>
      <c r="ABW13" s="68"/>
      <c r="ABX13" s="68"/>
      <c r="ABY13" s="68"/>
      <c r="ABZ13" s="68"/>
    </row>
    <row r="14" spans="1:754" x14ac:dyDescent="0.25">
      <c r="A14" s="23"/>
      <c r="B14" s="24"/>
      <c r="C14" s="24"/>
      <c r="D14" s="24"/>
      <c r="E14" s="24"/>
      <c r="F14" s="24"/>
      <c r="G14" s="24"/>
      <c r="H14" s="24"/>
    </row>
    <row r="15" spans="1:754" ht="15" customHeight="1" x14ac:dyDescent="0.25">
      <c r="A15" s="94"/>
      <c r="B15" s="94"/>
      <c r="C15" s="93" t="s">
        <v>22</v>
      </c>
      <c r="D15" s="93" t="s">
        <v>112</v>
      </c>
      <c r="E15" s="93" t="s">
        <v>111</v>
      </c>
      <c r="F15" s="93" t="s">
        <v>107</v>
      </c>
      <c r="G15" s="4"/>
    </row>
    <row r="16" spans="1:754" ht="24" x14ac:dyDescent="0.25">
      <c r="A16" s="94"/>
      <c r="B16" s="94"/>
      <c r="C16" s="93"/>
      <c r="D16" s="93"/>
      <c r="E16" s="93"/>
      <c r="F16" s="93"/>
      <c r="G16" s="69" t="s">
        <v>106</v>
      </c>
    </row>
    <row r="17" spans="1:10" x14ac:dyDescent="0.25">
      <c r="A17" s="94"/>
      <c r="B17" s="94"/>
      <c r="C17" s="93"/>
      <c r="D17" s="93"/>
      <c r="E17" s="93"/>
      <c r="F17" s="93"/>
      <c r="G17" s="4"/>
    </row>
    <row r="18" spans="1:10" x14ac:dyDescent="0.25">
      <c r="A18" s="6" t="s">
        <v>3</v>
      </c>
      <c r="B18" s="6"/>
      <c r="C18" s="6" t="s">
        <v>23</v>
      </c>
      <c r="D18" s="5"/>
      <c r="E18" s="5"/>
      <c r="F18" s="5"/>
      <c r="G18" s="5"/>
    </row>
    <row r="19" spans="1:10" x14ac:dyDescent="0.25">
      <c r="A19" s="10"/>
      <c r="B19" s="10" t="s">
        <v>5</v>
      </c>
      <c r="C19" s="10" t="s">
        <v>24</v>
      </c>
      <c r="D19" s="11"/>
      <c r="E19" s="11"/>
      <c r="F19" s="11"/>
      <c r="G19" s="11"/>
    </row>
    <row r="20" spans="1:10" x14ac:dyDescent="0.25">
      <c r="A20" s="11"/>
      <c r="B20" s="10" t="s">
        <v>7</v>
      </c>
      <c r="C20" s="10" t="s">
        <v>25</v>
      </c>
      <c r="D20" s="11"/>
      <c r="E20" s="11"/>
      <c r="F20" s="11"/>
      <c r="G20" s="11"/>
    </row>
    <row r="21" spans="1:10" x14ac:dyDescent="0.25">
      <c r="A21" s="10"/>
      <c r="B21" s="10" t="s">
        <v>26</v>
      </c>
      <c r="C21" s="10" t="s">
        <v>27</v>
      </c>
      <c r="D21" s="11"/>
      <c r="E21" s="11"/>
      <c r="F21" s="11"/>
      <c r="G21" s="11"/>
    </row>
    <row r="22" spans="1:10" x14ac:dyDescent="0.25">
      <c r="A22" s="6" t="s">
        <v>28</v>
      </c>
      <c r="B22" s="6"/>
      <c r="C22" s="6" t="s">
        <v>29</v>
      </c>
      <c r="D22" s="60">
        <f>SUM(D23:D27)</f>
        <v>1374000</v>
      </c>
      <c r="E22" s="60">
        <f>SUM(E23:E27)</f>
        <v>1165795</v>
      </c>
      <c r="F22" s="62">
        <f>SUM(E22/D22*100)</f>
        <v>84.846797671033485</v>
      </c>
      <c r="G22" s="62">
        <f>SUM(E22/E58*100)</f>
        <v>39.258410892992927</v>
      </c>
    </row>
    <row r="23" spans="1:10" x14ac:dyDescent="0.25">
      <c r="A23" s="11"/>
      <c r="B23" s="10" t="s">
        <v>30</v>
      </c>
      <c r="C23" s="74" t="s">
        <v>31</v>
      </c>
      <c r="D23" s="59">
        <v>240000</v>
      </c>
      <c r="E23" s="59">
        <v>198027</v>
      </c>
      <c r="F23" s="80">
        <f t="shared" ref="F23:F58" si="1">SUM(E23/D23*100)</f>
        <v>82.511250000000004</v>
      </c>
      <c r="G23" s="80">
        <f>SUM(E23/E58*100)</f>
        <v>6.6686041147085984</v>
      </c>
    </row>
    <row r="24" spans="1:10" x14ac:dyDescent="0.25">
      <c r="A24" s="10"/>
      <c r="B24" s="10" t="s">
        <v>32</v>
      </c>
      <c r="C24" s="10" t="s">
        <v>33</v>
      </c>
      <c r="D24" s="59">
        <v>10000</v>
      </c>
      <c r="E24" s="59">
        <v>0</v>
      </c>
      <c r="F24" s="80">
        <f t="shared" si="1"/>
        <v>0</v>
      </c>
      <c r="G24" s="80">
        <f>SUM(E24/E58*100)</f>
        <v>0</v>
      </c>
    </row>
    <row r="25" spans="1:10" x14ac:dyDescent="0.25">
      <c r="A25" s="10"/>
      <c r="B25" s="10" t="s">
        <v>34</v>
      </c>
      <c r="C25" s="10" t="s">
        <v>35</v>
      </c>
      <c r="D25" s="59">
        <v>910000</v>
      </c>
      <c r="E25" s="59">
        <v>783220</v>
      </c>
      <c r="F25" s="80">
        <f t="shared" si="1"/>
        <v>86.068131868131871</v>
      </c>
      <c r="G25" s="80">
        <f>SUM(E25/E58*100)</f>
        <v>26.375111044059995</v>
      </c>
    </row>
    <row r="26" spans="1:10" x14ac:dyDescent="0.25">
      <c r="A26" s="10"/>
      <c r="B26" s="10" t="s">
        <v>36</v>
      </c>
      <c r="C26" s="10" t="s">
        <v>37</v>
      </c>
      <c r="D26" s="11">
        <v>0</v>
      </c>
      <c r="E26" s="11">
        <v>0</v>
      </c>
      <c r="F26" s="80">
        <v>0</v>
      </c>
      <c r="G26" s="80">
        <v>0</v>
      </c>
    </row>
    <row r="27" spans="1:10" x14ac:dyDescent="0.25">
      <c r="A27" s="10"/>
      <c r="B27" s="10" t="s">
        <v>38</v>
      </c>
      <c r="C27" s="10" t="s">
        <v>39</v>
      </c>
      <c r="D27" s="59">
        <v>214000</v>
      </c>
      <c r="E27" s="59">
        <v>184548</v>
      </c>
      <c r="F27" s="80">
        <f t="shared" si="1"/>
        <v>86.237383177570095</v>
      </c>
      <c r="G27" s="80">
        <f>SUM(E27/E58*100)</f>
        <v>6.2146957342243345</v>
      </c>
    </row>
    <row r="28" spans="1:10" x14ac:dyDescent="0.25">
      <c r="A28" s="6" t="s">
        <v>11</v>
      </c>
      <c r="B28" s="6"/>
      <c r="C28" s="6" t="s">
        <v>40</v>
      </c>
      <c r="D28" s="83">
        <f>SUM(D29:D40)</f>
        <v>893000</v>
      </c>
      <c r="E28" s="83">
        <f>SUM(E29:E40)</f>
        <v>845662</v>
      </c>
      <c r="F28" s="81">
        <f t="shared" si="1"/>
        <v>94.698992161254196</v>
      </c>
      <c r="G28" s="81">
        <f>SUM(E28/E58*100)</f>
        <v>28.477859548711553</v>
      </c>
    </row>
    <row r="29" spans="1:10" x14ac:dyDescent="0.25">
      <c r="A29" s="12"/>
      <c r="B29" s="10" t="s">
        <v>41</v>
      </c>
      <c r="C29" s="10" t="s">
        <v>96</v>
      </c>
      <c r="D29" s="11"/>
      <c r="E29" s="11"/>
      <c r="F29" s="80"/>
      <c r="G29" s="64"/>
    </row>
    <row r="30" spans="1:10" x14ac:dyDescent="0.25">
      <c r="A30" s="10"/>
      <c r="B30" s="10" t="s">
        <v>42</v>
      </c>
      <c r="C30" s="10" t="s">
        <v>43</v>
      </c>
      <c r="D30" s="11"/>
      <c r="E30" s="11"/>
      <c r="F30" s="80"/>
      <c r="G30" s="64"/>
    </row>
    <row r="31" spans="1:10" x14ac:dyDescent="0.25">
      <c r="A31" s="11"/>
      <c r="B31" s="10" t="s">
        <v>44</v>
      </c>
      <c r="C31" s="10" t="s">
        <v>45</v>
      </c>
      <c r="D31" s="11"/>
      <c r="E31" s="11"/>
      <c r="F31" s="80"/>
      <c r="G31" s="64"/>
      <c r="J31" s="82"/>
    </row>
    <row r="32" spans="1:10" x14ac:dyDescent="0.25">
      <c r="A32" s="11"/>
      <c r="B32" s="10" t="s">
        <v>46</v>
      </c>
      <c r="C32" s="10" t="s">
        <v>47</v>
      </c>
      <c r="D32" s="59">
        <v>115000</v>
      </c>
      <c r="E32" s="59">
        <v>115700</v>
      </c>
      <c r="F32" s="80">
        <f t="shared" si="1"/>
        <v>100.60869565217392</v>
      </c>
      <c r="G32" s="64">
        <f>SUM(E32/E58*100)</f>
        <v>3.8962237274300211</v>
      </c>
    </row>
    <row r="33" spans="1:7" x14ac:dyDescent="0.25">
      <c r="A33" s="11"/>
      <c r="B33" s="10"/>
      <c r="C33" s="10" t="s">
        <v>101</v>
      </c>
      <c r="D33" s="59">
        <v>31000</v>
      </c>
      <c r="E33" s="59">
        <v>50000</v>
      </c>
      <c r="F33" s="80">
        <f t="shared" si="1"/>
        <v>161.29032258064515</v>
      </c>
      <c r="G33" s="64">
        <f>SUM(E33/E58*100)</f>
        <v>1.6837613342394215</v>
      </c>
    </row>
    <row r="34" spans="1:7" x14ac:dyDescent="0.25">
      <c r="A34" s="10"/>
      <c r="B34" s="10" t="s">
        <v>48</v>
      </c>
      <c r="C34" s="10" t="s">
        <v>49</v>
      </c>
      <c r="D34" s="59">
        <v>10000</v>
      </c>
      <c r="E34" s="59">
        <v>1500</v>
      </c>
      <c r="F34" s="80">
        <f t="shared" si="1"/>
        <v>15</v>
      </c>
      <c r="G34" s="64">
        <f>SUM(E34/E58*100)</f>
        <v>5.0512840027182641E-2</v>
      </c>
    </row>
    <row r="35" spans="1:7" x14ac:dyDescent="0.25">
      <c r="A35" s="11"/>
      <c r="B35" s="10" t="s">
        <v>50</v>
      </c>
      <c r="C35" s="10" t="s">
        <v>51</v>
      </c>
      <c r="D35" s="59">
        <v>15000</v>
      </c>
      <c r="E35" s="59">
        <v>17155</v>
      </c>
      <c r="F35" s="80">
        <f t="shared" si="1"/>
        <v>114.36666666666666</v>
      </c>
      <c r="G35" s="64">
        <f>SUM(E35/E58*100)</f>
        <v>0.57769851377754555</v>
      </c>
    </row>
    <row r="36" spans="1:7" x14ac:dyDescent="0.25">
      <c r="A36" s="11"/>
      <c r="B36" s="10" t="s">
        <v>52</v>
      </c>
      <c r="C36" s="10" t="s">
        <v>53</v>
      </c>
      <c r="D36" s="59">
        <v>153000</v>
      </c>
      <c r="E36" s="59">
        <v>149689</v>
      </c>
      <c r="F36" s="80">
        <f t="shared" si="1"/>
        <v>97.835947712418303</v>
      </c>
      <c r="G36" s="64">
        <f>SUM(E36/E58*100)</f>
        <v>5.0408110072192951</v>
      </c>
    </row>
    <row r="37" spans="1:7" x14ac:dyDescent="0.25">
      <c r="A37" s="11"/>
      <c r="B37" s="10" t="s">
        <v>54</v>
      </c>
      <c r="C37" s="10" t="s">
        <v>55</v>
      </c>
      <c r="D37" s="59">
        <v>29000</v>
      </c>
      <c r="E37" s="59">
        <v>10187</v>
      </c>
      <c r="F37" s="80">
        <f t="shared" si="1"/>
        <v>35.127586206896552</v>
      </c>
      <c r="G37" s="64">
        <f>SUM(E37/E58*100)</f>
        <v>0.34304953423793971</v>
      </c>
    </row>
    <row r="38" spans="1:7" x14ac:dyDescent="0.25">
      <c r="A38" s="11"/>
      <c r="B38" s="10" t="s">
        <v>56</v>
      </c>
      <c r="C38" s="10" t="s">
        <v>57</v>
      </c>
      <c r="D38" s="59">
        <v>5000</v>
      </c>
      <c r="E38" s="11">
        <v>0</v>
      </c>
      <c r="F38" s="80">
        <f t="shared" si="1"/>
        <v>0</v>
      </c>
      <c r="G38" s="64"/>
    </row>
    <row r="39" spans="1:7" x14ac:dyDescent="0.25">
      <c r="A39" s="11"/>
      <c r="B39" s="10" t="s">
        <v>58</v>
      </c>
      <c r="C39" s="10" t="s">
        <v>59</v>
      </c>
      <c r="D39" s="59">
        <v>410000</v>
      </c>
      <c r="E39" s="59">
        <v>445147</v>
      </c>
      <c r="F39" s="80">
        <f t="shared" si="1"/>
        <v>108.57243902439025</v>
      </c>
      <c r="G39" s="64">
        <f>SUM(E39/E58*100)</f>
        <v>14.990426133053514</v>
      </c>
    </row>
    <row r="40" spans="1:7" x14ac:dyDescent="0.25">
      <c r="A40" s="11"/>
      <c r="B40" s="10"/>
      <c r="C40" s="10" t="s">
        <v>104</v>
      </c>
      <c r="D40" s="59">
        <v>125000</v>
      </c>
      <c r="E40" s="79">
        <v>56284</v>
      </c>
      <c r="F40" s="80">
        <f t="shared" si="1"/>
        <v>45.027200000000001</v>
      </c>
      <c r="G40" s="64">
        <f>SUM(E40/E58*100)</f>
        <v>1.895376458726632</v>
      </c>
    </row>
    <row r="41" spans="1:7" x14ac:dyDescent="0.25">
      <c r="A41" s="6" t="s">
        <v>13</v>
      </c>
      <c r="B41" s="6"/>
      <c r="C41" s="6" t="s">
        <v>60</v>
      </c>
      <c r="D41" s="83">
        <f>SUM(D42:D46)</f>
        <v>137000</v>
      </c>
      <c r="E41" s="83">
        <v>139938</v>
      </c>
      <c r="F41" s="81">
        <f t="shared" si="1"/>
        <v>102.14452554744527</v>
      </c>
      <c r="G41" s="81">
        <f>SUM(E41/E58*100)</f>
        <v>4.7124438718159229</v>
      </c>
    </row>
    <row r="42" spans="1:7" x14ac:dyDescent="0.25">
      <c r="A42" s="10"/>
      <c r="B42" s="10" t="s">
        <v>61</v>
      </c>
      <c r="C42" s="10" t="s">
        <v>62</v>
      </c>
      <c r="D42" s="11"/>
      <c r="E42" s="11"/>
      <c r="F42" s="80"/>
      <c r="G42" s="64"/>
    </row>
    <row r="43" spans="1:7" x14ac:dyDescent="0.25">
      <c r="A43" s="10"/>
      <c r="B43" s="10" t="s">
        <v>63</v>
      </c>
      <c r="C43" s="10" t="s">
        <v>64</v>
      </c>
      <c r="D43" s="11"/>
      <c r="E43" s="11"/>
      <c r="F43" s="80"/>
      <c r="G43" s="64"/>
    </row>
    <row r="44" spans="1:7" x14ac:dyDescent="0.25">
      <c r="A44" s="10"/>
      <c r="B44" s="10" t="s">
        <v>65</v>
      </c>
      <c r="C44" s="10" t="s">
        <v>66</v>
      </c>
      <c r="D44" s="11"/>
      <c r="E44" s="11"/>
      <c r="F44" s="80"/>
      <c r="G44" s="64"/>
    </row>
    <row r="45" spans="1:7" x14ac:dyDescent="0.25">
      <c r="A45" s="13"/>
      <c r="B45" s="10" t="s">
        <v>67</v>
      </c>
      <c r="C45" s="10" t="s">
        <v>68</v>
      </c>
      <c r="D45" s="59">
        <v>6000</v>
      </c>
      <c r="E45" s="59">
        <v>0</v>
      </c>
      <c r="F45" s="80">
        <f t="shared" si="1"/>
        <v>0</v>
      </c>
      <c r="G45" s="64">
        <v>0</v>
      </c>
    </row>
    <row r="46" spans="1:7" x14ac:dyDescent="0.25">
      <c r="A46" s="12"/>
      <c r="B46" s="10" t="s">
        <v>69</v>
      </c>
      <c r="C46" s="10" t="s">
        <v>70</v>
      </c>
      <c r="D46" s="59">
        <v>131000</v>
      </c>
      <c r="E46" s="83">
        <v>139938</v>
      </c>
      <c r="F46" s="80">
        <f t="shared" si="1"/>
        <v>106.82290076335879</v>
      </c>
      <c r="G46" s="64">
        <f>SUM(E46/E58*100)</f>
        <v>4.7124438718159229</v>
      </c>
    </row>
    <row r="47" spans="1:7" x14ac:dyDescent="0.25">
      <c r="A47" s="6" t="s">
        <v>15</v>
      </c>
      <c r="B47" s="6"/>
      <c r="C47" s="6" t="s">
        <v>71</v>
      </c>
      <c r="D47" s="84"/>
      <c r="E47" s="84"/>
      <c r="F47" s="81"/>
      <c r="G47" s="81"/>
    </row>
    <row r="48" spans="1:7" x14ac:dyDescent="0.25">
      <c r="A48" s="10"/>
      <c r="B48" s="10" t="s">
        <v>72</v>
      </c>
      <c r="C48" s="10" t="s">
        <v>73</v>
      </c>
      <c r="D48" s="11"/>
      <c r="E48" s="11"/>
      <c r="F48" s="80"/>
      <c r="G48" s="64"/>
    </row>
    <row r="49" spans="1:7" x14ac:dyDescent="0.25">
      <c r="A49" s="10"/>
      <c r="B49" s="10" t="s">
        <v>74</v>
      </c>
      <c r="C49" s="10" t="s">
        <v>75</v>
      </c>
      <c r="D49" s="11"/>
      <c r="E49" s="11"/>
      <c r="F49" s="80"/>
      <c r="G49" s="64"/>
    </row>
    <row r="50" spans="1:7" x14ac:dyDescent="0.25">
      <c r="A50" s="6" t="s">
        <v>17</v>
      </c>
      <c r="B50" s="6"/>
      <c r="C50" s="6" t="s">
        <v>76</v>
      </c>
      <c r="D50" s="83">
        <f>SUM(D51:D54)</f>
        <v>700000</v>
      </c>
      <c r="E50" s="83">
        <f>SUM(E51:E54)</f>
        <v>740338</v>
      </c>
      <c r="F50" s="81">
        <f t="shared" si="1"/>
        <v>105.76257142857143</v>
      </c>
      <c r="G50" s="81">
        <f>SUM(E50/E58*100)</f>
        <v>24.931049973362896</v>
      </c>
    </row>
    <row r="51" spans="1:7" x14ac:dyDescent="0.25">
      <c r="A51" s="10"/>
      <c r="B51" s="10" t="s">
        <v>77</v>
      </c>
      <c r="C51" s="10" t="s">
        <v>78</v>
      </c>
      <c r="D51" s="59">
        <v>555000</v>
      </c>
      <c r="E51" s="59">
        <v>590005</v>
      </c>
      <c r="F51" s="80">
        <f t="shared" si="1"/>
        <v>106.30720720720721</v>
      </c>
      <c r="G51" s="64">
        <f>SUM(E51/E58*100)</f>
        <v>19.868552120158597</v>
      </c>
    </row>
    <row r="52" spans="1:7" x14ac:dyDescent="0.25">
      <c r="A52" s="10"/>
      <c r="B52" s="10" t="s">
        <v>79</v>
      </c>
      <c r="C52" s="10" t="s">
        <v>80</v>
      </c>
      <c r="D52" s="59">
        <v>140000</v>
      </c>
      <c r="E52" s="59">
        <v>144062</v>
      </c>
      <c r="F52" s="80">
        <f t="shared" si="1"/>
        <v>102.90142857142857</v>
      </c>
      <c r="G52" s="64">
        <f>SUM(E52/E58*100)</f>
        <v>4.8513205066639902</v>
      </c>
    </row>
    <row r="53" spans="1:7" x14ac:dyDescent="0.25">
      <c r="A53" s="11"/>
      <c r="B53" s="10" t="s">
        <v>81</v>
      </c>
      <c r="C53" s="10" t="s">
        <v>82</v>
      </c>
      <c r="D53" s="59">
        <v>5000</v>
      </c>
      <c r="E53" s="59">
        <v>6271</v>
      </c>
      <c r="F53" s="80">
        <f t="shared" si="1"/>
        <v>125.42</v>
      </c>
      <c r="G53" s="64">
        <f>SUM(E53/E58*100)</f>
        <v>0.21117734654030823</v>
      </c>
    </row>
    <row r="54" spans="1:7" x14ac:dyDescent="0.25">
      <c r="A54" s="11"/>
      <c r="B54" s="10" t="s">
        <v>83</v>
      </c>
      <c r="C54" s="10" t="s">
        <v>84</v>
      </c>
      <c r="D54" s="11">
        <v>0</v>
      </c>
      <c r="E54" s="11">
        <v>0</v>
      </c>
      <c r="F54" s="80"/>
      <c r="G54" s="64"/>
    </row>
    <row r="55" spans="1:7" x14ac:dyDescent="0.25">
      <c r="A55" s="11"/>
      <c r="B55" s="10"/>
      <c r="C55" s="10" t="s">
        <v>108</v>
      </c>
      <c r="D55" s="11">
        <v>0</v>
      </c>
      <c r="E55" s="79">
        <v>77809</v>
      </c>
      <c r="F55" s="80">
        <v>0</v>
      </c>
      <c r="G55" s="64">
        <f>SUM(E55/E58*100)</f>
        <v>2.6202357131167027</v>
      </c>
    </row>
    <row r="56" spans="1:7" x14ac:dyDescent="0.25">
      <c r="A56" s="6" t="s">
        <v>19</v>
      </c>
      <c r="B56" s="6"/>
      <c r="C56" s="6" t="s">
        <v>85</v>
      </c>
      <c r="D56" s="60">
        <v>90000</v>
      </c>
      <c r="E56" s="60">
        <v>0</v>
      </c>
      <c r="F56" s="62">
        <f t="shared" si="1"/>
        <v>0</v>
      </c>
      <c r="G56" s="62"/>
    </row>
    <row r="57" spans="1:7" x14ac:dyDescent="0.25">
      <c r="A57" s="6" t="s">
        <v>86</v>
      </c>
      <c r="B57" s="6"/>
      <c r="C57" s="6" t="s">
        <v>87</v>
      </c>
      <c r="D57" s="5"/>
      <c r="E57" s="5"/>
      <c r="F57" s="62"/>
      <c r="G57" s="62"/>
    </row>
    <row r="58" spans="1:7" ht="15.75" x14ac:dyDescent="0.25">
      <c r="A58" s="91"/>
      <c r="B58" s="91"/>
      <c r="C58" s="9" t="s">
        <v>88</v>
      </c>
      <c r="D58" s="61">
        <f>SUM(D22+D28+D41+D50+D56)</f>
        <v>3194000</v>
      </c>
      <c r="E58" s="61">
        <f>SUM(E22+E28+E41+E50+E55)</f>
        <v>2969542</v>
      </c>
      <c r="F58" s="75">
        <f t="shared" si="1"/>
        <v>92.972510958046342</v>
      </c>
      <c r="G58" s="63">
        <f>SUM(G22+G28+G41+G50+G55)</f>
        <v>100</v>
      </c>
    </row>
    <row r="59" spans="1:7" x14ac:dyDescent="0.25">
      <c r="A59" s="92"/>
      <c r="B59" s="92"/>
      <c r="C59" s="25"/>
      <c r="D59" s="26"/>
      <c r="E59" s="26"/>
      <c r="F59" s="26"/>
      <c r="G59" s="26"/>
    </row>
    <row r="60" spans="1:7" x14ac:dyDescent="0.25">
      <c r="A60" s="11"/>
      <c r="B60" s="11"/>
      <c r="C60" s="12"/>
      <c r="D60" s="11"/>
      <c r="E60" s="11"/>
      <c r="F60" s="11"/>
      <c r="G60" s="11"/>
    </row>
    <row r="61" spans="1:7" x14ac:dyDescent="0.25">
      <c r="A61" s="14" t="s">
        <v>89</v>
      </c>
      <c r="B61" s="14"/>
      <c r="C61" s="15" t="s">
        <v>90</v>
      </c>
      <c r="D61" s="16"/>
      <c r="E61" s="16"/>
      <c r="F61" s="16"/>
      <c r="G61" s="16"/>
    </row>
    <row r="62" spans="1:7" ht="30" x14ac:dyDescent="0.25">
      <c r="A62" s="10"/>
      <c r="B62" s="10"/>
      <c r="C62" s="17" t="s">
        <v>91</v>
      </c>
      <c r="D62" s="11"/>
      <c r="E62" s="11"/>
      <c r="F62" s="11"/>
      <c r="G62" s="11"/>
    </row>
    <row r="63" spans="1:7" x14ac:dyDescent="0.25">
      <c r="A63" s="10"/>
      <c r="B63" s="10"/>
      <c r="C63" s="17" t="s">
        <v>92</v>
      </c>
      <c r="D63" s="11"/>
      <c r="E63" s="11"/>
      <c r="F63" s="11"/>
      <c r="G63" s="11"/>
    </row>
    <row r="64" spans="1:7" x14ac:dyDescent="0.25">
      <c r="A64" s="18"/>
      <c r="B64" s="18"/>
      <c r="C64" s="9" t="s">
        <v>93</v>
      </c>
      <c r="D64" s="19"/>
      <c r="E64" s="19"/>
      <c r="F64" s="19"/>
      <c r="G64" s="19"/>
    </row>
    <row r="65" spans="1:7" x14ac:dyDescent="0.25">
      <c r="A65" s="11"/>
      <c r="B65" s="11"/>
      <c r="C65" s="12"/>
      <c r="D65" s="11"/>
      <c r="E65" s="11"/>
      <c r="F65" s="11"/>
      <c r="G65" s="11"/>
    </row>
    <row r="66" spans="1:7" ht="18.75" x14ac:dyDescent="0.25">
      <c r="A66" s="89" t="s">
        <v>94</v>
      </c>
      <c r="B66" s="89"/>
      <c r="C66" s="20" t="s">
        <v>95</v>
      </c>
      <c r="D66" s="19"/>
      <c r="E66" s="19"/>
      <c r="F66" s="19"/>
      <c r="G66" s="19"/>
    </row>
    <row r="67" spans="1:7" ht="18.75" x14ac:dyDescent="0.25">
      <c r="A67" s="3"/>
      <c r="C67" t="s">
        <v>113</v>
      </c>
      <c r="E67" s="77" t="s">
        <v>116</v>
      </c>
    </row>
    <row r="68" spans="1:7" ht="18.75" x14ac:dyDescent="0.25">
      <c r="A68" s="3"/>
      <c r="C68" s="70" t="s">
        <v>115</v>
      </c>
      <c r="E68" s="78">
        <v>152196.29999999999</v>
      </c>
    </row>
  </sheetData>
  <mergeCells count="15">
    <mergeCell ref="A58:B58"/>
    <mergeCell ref="A59:B59"/>
    <mergeCell ref="A66:B66"/>
    <mergeCell ref="F2:F4"/>
    <mergeCell ref="A15:A17"/>
    <mergeCell ref="B15:B17"/>
    <mergeCell ref="C15:C17"/>
    <mergeCell ref="D15:D17"/>
    <mergeCell ref="E15:E17"/>
    <mergeCell ref="F15:F17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Barbara</cp:lastModifiedBy>
  <cp:lastPrinted>2023-02-14T09:27:13Z</cp:lastPrinted>
  <dcterms:created xsi:type="dcterms:W3CDTF">2015-06-05T18:17:20Z</dcterms:created>
  <dcterms:modified xsi:type="dcterms:W3CDTF">2023-03-27T08:36:26Z</dcterms:modified>
</cp:coreProperties>
</file>