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 Pag Ured\Desktop\IZVJEŠTAJI 2023.g\"/>
    </mc:Choice>
  </mc:AlternateContent>
  <bookViews>
    <workbookView xWindow="-120" yWindow="-120" windowWidth="29040" windowHeight="15840" activeTab="1"/>
  </bookViews>
  <sheets>
    <sheet name="Program rada" sheetId="1" r:id="rId1"/>
    <sheet name="Izvješće" sheetId="2" r:id="rId2"/>
  </sheets>
  <definedNames>
    <definedName name="_Hlk54087109" localSheetId="0">'Program rada'!$A$55</definedName>
    <definedName name="_Hlk54516215" localSheetId="1">Izvješće!$C$31</definedName>
    <definedName name="_Toc55895370" localSheetId="0">'Program rada'!$A$1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42" i="2" l="1"/>
  <c r="F35" i="2" l="1"/>
  <c r="D51" i="2" l="1"/>
  <c r="D42" i="2"/>
  <c r="D29" i="2"/>
  <c r="D23" i="2"/>
  <c r="E51" i="2"/>
  <c r="E29" i="2"/>
  <c r="E23" i="2"/>
  <c r="D5" i="2"/>
  <c r="D14" i="2" s="1"/>
  <c r="E5" i="2"/>
  <c r="E59" i="2" l="1"/>
  <c r="G36" i="2" s="1"/>
  <c r="D59" i="2"/>
  <c r="F24" i="2"/>
  <c r="F25" i="2"/>
  <c r="F26" i="2"/>
  <c r="F29" i="2"/>
  <c r="F33" i="2"/>
  <c r="F34" i="2"/>
  <c r="F36" i="2"/>
  <c r="F37" i="2"/>
  <c r="F38" i="2"/>
  <c r="F39" i="2"/>
  <c r="F40" i="2"/>
  <c r="F41" i="2"/>
  <c r="F42" i="2"/>
  <c r="F46" i="2"/>
  <c r="F47" i="2"/>
  <c r="F51" i="2"/>
  <c r="F52" i="2"/>
  <c r="F53" i="2"/>
  <c r="F54" i="2"/>
  <c r="F57" i="2"/>
  <c r="F23" i="2"/>
  <c r="G13" i="2"/>
  <c r="G9" i="2"/>
  <c r="G8" i="2"/>
  <c r="G7" i="2"/>
  <c r="G6" i="2"/>
  <c r="G5" i="2"/>
  <c r="F6" i="2"/>
  <c r="F7" i="2"/>
  <c r="F8" i="2"/>
  <c r="F9" i="2"/>
  <c r="F13" i="2"/>
  <c r="F14" i="2"/>
  <c r="F5" i="2"/>
  <c r="G25" i="2" l="1"/>
  <c r="G52" i="2"/>
  <c r="G26" i="2"/>
  <c r="G28" i="2"/>
  <c r="G47" i="2"/>
  <c r="G40" i="2"/>
  <c r="F59" i="2"/>
  <c r="G56" i="2"/>
  <c r="G35" i="2"/>
  <c r="G34" i="2"/>
  <c r="G23" i="2"/>
  <c r="G29" i="2"/>
  <c r="G37" i="2"/>
  <c r="G42" i="2"/>
  <c r="G54" i="2"/>
  <c r="G41" i="2"/>
  <c r="G53" i="2"/>
  <c r="G24" i="2"/>
  <c r="G33" i="2"/>
  <c r="G38" i="2"/>
  <c r="G51" i="2"/>
  <c r="G14" i="2"/>
  <c r="D3" i="1"/>
  <c r="D48" i="1"/>
  <c r="D45" i="1"/>
  <c r="D39" i="1"/>
  <c r="D26" i="1"/>
  <c r="D20" i="1"/>
  <c r="D16" i="1"/>
  <c r="G59" i="2" l="1"/>
  <c r="D55" i="1"/>
  <c r="E50" i="1" s="1"/>
  <c r="D12" i="1"/>
  <c r="E8" i="1" l="1"/>
  <c r="E11" i="1"/>
  <c r="E3" i="1"/>
  <c r="E19" i="1"/>
  <c r="E21" i="1"/>
  <c r="E22" i="1"/>
  <c r="E49" i="1"/>
  <c r="E51" i="1"/>
  <c r="E23" i="1"/>
  <c r="E17" i="1"/>
  <c r="E18" i="1"/>
  <c r="E24" i="1"/>
  <c r="E25" i="1"/>
  <c r="E27" i="1"/>
  <c r="E31" i="1"/>
  <c r="E35" i="1"/>
  <c r="E46" i="1"/>
  <c r="E28" i="1"/>
  <c r="E30" i="1"/>
  <c r="E33" i="1"/>
  <c r="E36" i="1"/>
  <c r="E37" i="1"/>
  <c r="E38" i="1"/>
  <c r="E40" i="1"/>
  <c r="E47" i="1"/>
  <c r="E29" i="1"/>
  <c r="E32" i="1"/>
  <c r="E34" i="1"/>
  <c r="E41" i="1"/>
  <c r="E42" i="1"/>
  <c r="E43" i="1"/>
  <c r="E44" i="1"/>
  <c r="E52" i="1"/>
  <c r="E53" i="1"/>
  <c r="E26" i="1"/>
  <c r="E39" i="1"/>
  <c r="E48" i="1"/>
  <c r="E20" i="1"/>
  <c r="E45" i="1"/>
  <c r="E16" i="1"/>
  <c r="E9" i="1"/>
  <c r="E10" i="1"/>
  <c r="E5" i="1"/>
  <c r="E6" i="1"/>
  <c r="E4" i="1"/>
  <c r="E7" i="1"/>
</calcChain>
</file>

<file path=xl/sharedStrings.xml><?xml version="1.0" encoding="utf-8"?>
<sst xmlns="http://schemas.openxmlformats.org/spreadsheetml/2006/main" count="227" uniqueCount="113">
  <si>
    <t>PRIHODI</t>
  </si>
  <si>
    <t>udio %</t>
  </si>
  <si>
    <t>1.</t>
  </si>
  <si>
    <t>Izvorni prihodi</t>
  </si>
  <si>
    <t>1.1.</t>
  </si>
  <si>
    <t>Turistička pristojba</t>
  </si>
  <si>
    <t>1.2.</t>
  </si>
  <si>
    <t>Članarina</t>
  </si>
  <si>
    <t xml:space="preserve">2. </t>
  </si>
  <si>
    <t>Prihodi iz proračuna općine/grada/županije i državnog proračuna</t>
  </si>
  <si>
    <t>3.</t>
  </si>
  <si>
    <t xml:space="preserve">Prihodi od sustava turističkih zajednica </t>
  </si>
  <si>
    <t>4.</t>
  </si>
  <si>
    <t>Prihodi iz EU fondova</t>
  </si>
  <si>
    <t>5.</t>
  </si>
  <si>
    <t>Prihodi od gospodarske djelatnosti</t>
  </si>
  <si>
    <t>6.</t>
  </si>
  <si>
    <t>Preneseni prihod iz prethodne godine</t>
  </si>
  <si>
    <t>7.</t>
  </si>
  <si>
    <t>Ostali prihodi</t>
  </si>
  <si>
    <t xml:space="preserve">SVEUKUPNO </t>
  </si>
  <si>
    <t>AKTIVNOSTI</t>
  </si>
  <si>
    <t xml:space="preserve">ISTRAŽIVANJE I STRATEŠKO PLANIRANJE </t>
  </si>
  <si>
    <t>Izrada strateških/operativnih/komunikacijskih/akcijskih dokumenata</t>
  </si>
  <si>
    <t>Istraživanje i analiza tržišta</t>
  </si>
  <si>
    <t>1.3.</t>
  </si>
  <si>
    <t>Mjerenje učinkovitosti promotivnih aktivnosti</t>
  </si>
  <si>
    <t>2.</t>
  </si>
  <si>
    <t>RAZVOJ TURISTIČKOG PROIZVODA</t>
  </si>
  <si>
    <t>2.1.</t>
  </si>
  <si>
    <t>Identifikacija i vrednovanje resursa te strukturiranje turističkih proizvoda</t>
  </si>
  <si>
    <t>2.2.</t>
  </si>
  <si>
    <t>Sustavi označavanja kvalitete turističkog proizvoda</t>
  </si>
  <si>
    <t>2.3.</t>
  </si>
  <si>
    <t>Podrška razvoju turističkih događanja</t>
  </si>
  <si>
    <t>2.4.</t>
  </si>
  <si>
    <t xml:space="preserve">Turistička infrastruktura </t>
  </si>
  <si>
    <t>2.5.</t>
  </si>
  <si>
    <t xml:space="preserve">Podrška turističkoj industriji </t>
  </si>
  <si>
    <t>KOMUNIKACIJA I OGLAŠAVANJE</t>
  </si>
  <si>
    <t>3.1.</t>
  </si>
  <si>
    <t>3.2.</t>
  </si>
  <si>
    <t>Oglašavanje destinacijskog branda, turističke ponude i proizvoda</t>
  </si>
  <si>
    <t>3.3.</t>
  </si>
  <si>
    <t>Odnosi s javnošću: globalni i domaći PR</t>
  </si>
  <si>
    <t>3.4.</t>
  </si>
  <si>
    <t>Marketinške i poslovne suradnje</t>
  </si>
  <si>
    <t>3.5.</t>
  </si>
  <si>
    <t>Sajmovi, posebne prezentacije i poslovne radionice</t>
  </si>
  <si>
    <t>3.6.</t>
  </si>
  <si>
    <t>Suradnja s organizatorima putovanja</t>
  </si>
  <si>
    <t>3.7.</t>
  </si>
  <si>
    <t>Kreiranje promotivnog materijala</t>
  </si>
  <si>
    <t>3.8.</t>
  </si>
  <si>
    <t>Internetske stranice</t>
  </si>
  <si>
    <t>3.9.</t>
  </si>
  <si>
    <t xml:space="preserve">Kreiranje i upravljanje bazama turističkih podataka </t>
  </si>
  <si>
    <t>3.10.</t>
  </si>
  <si>
    <t>Turističko-informativne aktivnosti</t>
  </si>
  <si>
    <t>DESTINACIJSKI MENADŽMENT</t>
  </si>
  <si>
    <t>4.1.</t>
  </si>
  <si>
    <t>Turistički informacijski sustavi i aplikacije /eVisitor</t>
  </si>
  <si>
    <t>4.2.</t>
  </si>
  <si>
    <t>Stručni skupovi i edukacije</t>
  </si>
  <si>
    <t>4.3.</t>
  </si>
  <si>
    <t>Koordinacija i nadzor</t>
  </si>
  <si>
    <t>4.4.</t>
  </si>
  <si>
    <t>Upravljanje kvalitetom u destinaciji</t>
  </si>
  <si>
    <t>4.5.</t>
  </si>
  <si>
    <t>Poticanje na očuvanje i uređenje okoliša</t>
  </si>
  <si>
    <t>ČLANSTVO U STRUKOVNIM ORGANIZACIJAMA</t>
  </si>
  <si>
    <t>5.1.</t>
  </si>
  <si>
    <t>Međunarodne strukovne i sl. organizacije</t>
  </si>
  <si>
    <t>5.2.</t>
  </si>
  <si>
    <t>Domaće strukovne i sl. organizacije</t>
  </si>
  <si>
    <t>ADMINISTRATIVNI POSLOVI</t>
  </si>
  <si>
    <t>6.1.</t>
  </si>
  <si>
    <t>Plaće</t>
  </si>
  <si>
    <t>6.2.</t>
  </si>
  <si>
    <t>Materijalni troškovi</t>
  </si>
  <si>
    <t>6.3.</t>
  </si>
  <si>
    <t>Tijela turističke zajednice</t>
  </si>
  <si>
    <t>6.4.</t>
  </si>
  <si>
    <t>Troškovi poslovanja mreže predstavništava/ ispostava</t>
  </si>
  <si>
    <t xml:space="preserve">REZERVA </t>
  </si>
  <si>
    <t>8.</t>
  </si>
  <si>
    <t>POKRIVANJE MANJKA PRIHODA IZ PRETHODNE GODINE</t>
  </si>
  <si>
    <t>SVEUKUPNO 1</t>
  </si>
  <si>
    <t>9.</t>
  </si>
  <si>
    <t>FONDOVI - posebne namjene</t>
  </si>
  <si>
    <t>Fond za turističke zajednice na  turistički nedovoljno razvijenim područjima i kontinentu</t>
  </si>
  <si>
    <t>Fond za projekte udruženih turističkih zajednica</t>
  </si>
  <si>
    <t>SVEUKUPNO 2</t>
  </si>
  <si>
    <t>TOTAL</t>
  </si>
  <si>
    <t>SVEUKUPNO 1+ SVEUKUPNO 2</t>
  </si>
  <si>
    <r>
      <t xml:space="preserve">Definiranje </t>
    </r>
    <r>
      <rPr>
        <b/>
        <i/>
        <sz val="10"/>
        <color rgb="FF000000"/>
        <rFont val="Calibri"/>
        <family val="2"/>
        <charset val="238"/>
        <scheme val="minor"/>
      </rPr>
      <t>brending</t>
    </r>
    <r>
      <rPr>
        <b/>
        <sz val="10"/>
        <color rgb="FF000000"/>
        <rFont val="Calibri"/>
        <family val="2"/>
        <charset val="238"/>
        <scheme val="minor"/>
      </rPr>
      <t xml:space="preserve"> sustava i </t>
    </r>
    <r>
      <rPr>
        <b/>
        <i/>
        <sz val="10"/>
        <color rgb="FF000000"/>
        <rFont val="Calibri"/>
        <family val="2"/>
        <charset val="238"/>
        <scheme val="minor"/>
      </rPr>
      <t>brend</t>
    </r>
    <r>
      <rPr>
        <b/>
        <sz val="10"/>
        <color rgb="FF000000"/>
        <rFont val="Calibri"/>
        <family val="2"/>
        <charset val="238"/>
        <scheme val="minor"/>
      </rPr>
      <t xml:space="preserve"> arhitekture</t>
    </r>
  </si>
  <si>
    <r>
      <t xml:space="preserve">Definiranje </t>
    </r>
    <r>
      <rPr>
        <b/>
        <i/>
        <sz val="14"/>
        <color rgb="FF000000"/>
        <rFont val="Calibri"/>
        <family val="2"/>
        <charset val="238"/>
        <scheme val="minor"/>
      </rPr>
      <t>brending</t>
    </r>
    <r>
      <rPr>
        <b/>
        <sz val="14"/>
        <color rgb="FF000000"/>
        <rFont val="Calibri"/>
        <family val="2"/>
        <charset val="238"/>
        <scheme val="minor"/>
      </rPr>
      <t xml:space="preserve"> sustava i</t>
    </r>
    <r>
      <rPr>
        <b/>
        <i/>
        <sz val="14"/>
        <color rgb="FF000000"/>
        <rFont val="Calibri"/>
        <family val="2"/>
        <charset val="238"/>
        <scheme val="minor"/>
      </rPr>
      <t xml:space="preserve"> brend </t>
    </r>
    <r>
      <rPr>
        <b/>
        <sz val="14"/>
        <color rgb="FF000000"/>
        <rFont val="Calibri"/>
        <family val="2"/>
        <charset val="238"/>
        <scheme val="minor"/>
      </rPr>
      <t>arhitekture</t>
    </r>
  </si>
  <si>
    <t xml:space="preserve">Marketinške i poslovne suradnje </t>
  </si>
  <si>
    <t>Marketinške suradnje - mobilne aplikacije</t>
  </si>
  <si>
    <t>Postavljanje info punkta</t>
  </si>
  <si>
    <t>Postavlj.info punkta i postavljanje i održav.turističke signalizacije</t>
  </si>
  <si>
    <t>UKUPNO</t>
  </si>
  <si>
    <t>STRUKTURA</t>
  </si>
  <si>
    <r>
      <t xml:space="preserve">INDEKS </t>
    </r>
    <r>
      <rPr>
        <b/>
        <sz val="8"/>
        <color rgb="FF000000"/>
        <rFont val="Calibri"/>
        <family val="2"/>
        <charset val="238"/>
        <scheme val="minor"/>
      </rPr>
      <t>ostv./planirano</t>
    </r>
  </si>
  <si>
    <t>Troškovi amortizacije</t>
  </si>
  <si>
    <t xml:space="preserve">                                                                       PRIJENOS</t>
  </si>
  <si>
    <t>FINANCIJSKI IZVJEŠTAJ ZA 2023.g.</t>
  </si>
  <si>
    <t>Plan  2023.</t>
  </si>
  <si>
    <t>IZVRŠENJE 2023.</t>
  </si>
  <si>
    <t>Pag, veljača 2024.g.</t>
  </si>
  <si>
    <t>Plan 2023.</t>
  </si>
  <si>
    <t>FINANCIJSKI PLAN za 2024.</t>
  </si>
  <si>
    <t>Plan 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</si>
</sst>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3764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10"/>
      <color rgb="FFFFFFFF"/>
      <name val="Calibri"/>
      <family val="2"/>
      <charset val="238"/>
      <scheme val="minor"/>
    </font>
    <font>
      <b/>
      <sz val="14"/>
      <color rgb="FFFFFFFF"/>
      <name val="Calibri"/>
      <family val="2"/>
      <charset val="238"/>
      <scheme val="minor"/>
    </font>
    <font>
      <b/>
      <sz val="14"/>
      <color rgb="FF003764"/>
      <name val="Calibri"/>
      <family val="2"/>
      <charset val="238"/>
      <scheme val="minor"/>
    </font>
    <font>
      <b/>
      <u/>
      <sz val="14"/>
      <color rgb="FF00376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color rgb="FF000000"/>
      <name val="Calibri"/>
      <family val="2"/>
      <charset val="238"/>
      <scheme val="minor"/>
    </font>
    <font>
      <sz val="14"/>
      <color rgb="FFFFFFFF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0037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left" vertical="center" indent="3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7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4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 wrapText="1"/>
    </xf>
    <xf numFmtId="0" fontId="2" fillId="0" borderId="0" xfId="0" applyFont="1"/>
    <xf numFmtId="4" fontId="20" fillId="0" borderId="1" xfId="0" applyNumberFormat="1" applyFont="1" applyBorder="1" applyAlignment="1">
      <alignment horizontal="right" vertical="center"/>
    </xf>
    <xf numFmtId="4" fontId="18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vertical="center"/>
    </xf>
    <xf numFmtId="4" fontId="20" fillId="0" borderId="1" xfId="0" applyNumberFormat="1" applyFont="1" applyBorder="1" applyAlignment="1">
      <alignment vertical="center"/>
    </xf>
    <xf numFmtId="4" fontId="20" fillId="2" borderId="1" xfId="0" applyNumberFormat="1" applyFont="1" applyFill="1" applyBorder="1" applyAlignment="1">
      <alignment vertical="center"/>
    </xf>
    <xf numFmtId="4" fontId="20" fillId="0" borderId="0" xfId="0" applyNumberFormat="1" applyFont="1" applyAlignment="1">
      <alignment vertical="center" wrapText="1"/>
    </xf>
    <xf numFmtId="4" fontId="20" fillId="0" borderId="0" xfId="0" applyNumberFormat="1" applyFont="1"/>
    <xf numFmtId="4" fontId="19" fillId="0" borderId="1" xfId="0" applyNumberFormat="1" applyFont="1" applyBorder="1" applyAlignment="1">
      <alignment vertical="center"/>
    </xf>
    <xf numFmtId="4" fontId="14" fillId="3" borderId="1" xfId="0" applyNumberFormat="1" applyFont="1" applyFill="1" applyBorder="1" applyAlignment="1">
      <alignment vertical="center"/>
    </xf>
    <xf numFmtId="4" fontId="19" fillId="4" borderId="0" xfId="0" applyNumberFormat="1" applyFont="1" applyFill="1" applyBorder="1" applyAlignment="1">
      <alignment vertical="center"/>
    </xf>
    <xf numFmtId="4" fontId="19" fillId="5" borderId="1" xfId="0" applyNumberFormat="1" applyFont="1" applyFill="1" applyBorder="1" applyAlignment="1">
      <alignment vertical="center"/>
    </xf>
    <xf numFmtId="4" fontId="22" fillId="3" borderId="1" xfId="0" applyNumberFormat="1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4" fontId="0" fillId="0" borderId="0" xfId="0" applyNumberFormat="1"/>
    <xf numFmtId="14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vertical="center"/>
    </xf>
    <xf numFmtId="2" fontId="10" fillId="3" borderId="1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0" fontId="0" fillId="6" borderId="0" xfId="0" applyFill="1"/>
    <xf numFmtId="0" fontId="0" fillId="7" borderId="0" xfId="0" applyFill="1"/>
    <xf numFmtId="0" fontId="25" fillId="2" borderId="1" xfId="0" applyFont="1" applyFill="1" applyBorder="1" applyAlignment="1">
      <alignment horizontal="center" vertical="center" wrapText="1"/>
    </xf>
    <xf numFmtId="0" fontId="26" fillId="0" borderId="0" xfId="0" applyFont="1"/>
    <xf numFmtId="2" fontId="27" fillId="6" borderId="1" xfId="0" applyNumberFormat="1" applyFont="1" applyFill="1" applyBorder="1" applyAlignment="1">
      <alignment vertical="center"/>
    </xf>
    <xf numFmtId="4" fontId="27" fillId="8" borderId="1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2" fontId="28" fillId="9" borderId="1" xfId="0" applyNumberFormat="1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4" fontId="26" fillId="0" borderId="0" xfId="0" applyNumberFormat="1" applyFont="1"/>
    <xf numFmtId="164" fontId="0" fillId="0" borderId="0" xfId="0" applyNumberFormat="1"/>
    <xf numFmtId="4" fontId="27" fillId="0" borderId="1" xfId="0" applyNumberFormat="1" applyFont="1" applyBorder="1" applyAlignment="1">
      <alignment vertical="center"/>
    </xf>
    <xf numFmtId="2" fontId="6" fillId="7" borderId="1" xfId="0" applyNumberFormat="1" applyFont="1" applyFill="1" applyBorder="1" applyAlignment="1">
      <alignment vertical="center"/>
    </xf>
    <xf numFmtId="2" fontId="6" fillId="10" borderId="1" xfId="0" applyNumberFormat="1" applyFont="1" applyFill="1" applyBorder="1" applyAlignment="1">
      <alignment vertical="center"/>
    </xf>
    <xf numFmtId="0" fontId="0" fillId="10" borderId="0" xfId="0" applyFill="1"/>
    <xf numFmtId="4" fontId="6" fillId="10" borderId="1" xfId="0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vertical="center"/>
    </xf>
    <xf numFmtId="4" fontId="27" fillId="10" borderId="1" xfId="0" applyNumberFormat="1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45" workbookViewId="0">
      <selection activeCell="D54" sqref="D54"/>
    </sheetView>
  </sheetViews>
  <sheetFormatPr defaultRowHeight="15" x14ac:dyDescent="0.25"/>
  <cols>
    <col min="1" max="1" width="7" customWidth="1"/>
    <col min="2" max="2" width="7.28515625" customWidth="1"/>
    <col min="3" max="3" width="74.5703125" customWidth="1"/>
    <col min="4" max="4" width="18.140625" customWidth="1"/>
  </cols>
  <sheetData>
    <row r="1" spans="1:5" ht="21" x14ac:dyDescent="0.25">
      <c r="A1" s="1"/>
      <c r="C1" s="42" t="s">
        <v>111</v>
      </c>
    </row>
    <row r="2" spans="1:5" ht="18.75" x14ac:dyDescent="0.25">
      <c r="A2" s="27"/>
      <c r="B2" s="28"/>
      <c r="C2" s="29" t="s">
        <v>0</v>
      </c>
      <c r="D2" s="44" t="s">
        <v>112</v>
      </c>
      <c r="E2" s="44" t="s">
        <v>1</v>
      </c>
    </row>
    <row r="3" spans="1:5" ht="18.75" x14ac:dyDescent="0.25">
      <c r="A3" s="28" t="s">
        <v>2</v>
      </c>
      <c r="B3" s="28"/>
      <c r="C3" s="28" t="s">
        <v>3</v>
      </c>
      <c r="D3" s="45">
        <f>SUM(D4:D5)</f>
        <v>407000</v>
      </c>
      <c r="E3" s="45">
        <f>100/D12*D3</f>
        <v>77.523809523809533</v>
      </c>
    </row>
    <row r="4" spans="1:5" ht="18.75" x14ac:dyDescent="0.25">
      <c r="A4" s="30"/>
      <c r="B4" s="30" t="s">
        <v>4</v>
      </c>
      <c r="C4" s="30" t="s">
        <v>5</v>
      </c>
      <c r="D4" s="43">
        <v>355000</v>
      </c>
      <c r="E4" s="46">
        <f>100/D12*D4</f>
        <v>67.61904761904762</v>
      </c>
    </row>
    <row r="5" spans="1:5" ht="18.75" x14ac:dyDescent="0.25">
      <c r="A5" s="31"/>
      <c r="B5" s="30" t="s">
        <v>6</v>
      </c>
      <c r="C5" s="30" t="s">
        <v>7</v>
      </c>
      <c r="D5" s="46">
        <v>52000</v>
      </c>
      <c r="E5" s="46">
        <f>100/D12*D5</f>
        <v>9.9047619047619051</v>
      </c>
    </row>
    <row r="6" spans="1:5" ht="37.5" x14ac:dyDescent="0.25">
      <c r="A6" s="28" t="s">
        <v>8</v>
      </c>
      <c r="B6" s="28"/>
      <c r="C6" s="28" t="s">
        <v>9</v>
      </c>
      <c r="D6" s="45">
        <v>15000</v>
      </c>
      <c r="E6" s="45">
        <f>100/D12*D6</f>
        <v>2.8571428571428572</v>
      </c>
    </row>
    <row r="7" spans="1:5" ht="18.75" x14ac:dyDescent="0.25">
      <c r="A7" s="32" t="s">
        <v>10</v>
      </c>
      <c r="B7" s="32"/>
      <c r="C7" s="32" t="s">
        <v>11</v>
      </c>
      <c r="D7" s="45">
        <v>8000</v>
      </c>
      <c r="E7" s="45">
        <f>100/D12*D7</f>
        <v>1.5238095238095239</v>
      </c>
    </row>
    <row r="8" spans="1:5" ht="18.75" x14ac:dyDescent="0.25">
      <c r="A8" s="32" t="s">
        <v>12</v>
      </c>
      <c r="B8" s="32"/>
      <c r="C8" s="32" t="s">
        <v>13</v>
      </c>
      <c r="D8" s="45"/>
      <c r="E8" s="45">
        <f>100/D12*D8</f>
        <v>0</v>
      </c>
    </row>
    <row r="9" spans="1:5" ht="18.75" x14ac:dyDescent="0.25">
      <c r="A9" s="32" t="s">
        <v>14</v>
      </c>
      <c r="B9" s="33"/>
      <c r="C9" s="32" t="s">
        <v>15</v>
      </c>
      <c r="D9" s="47">
        <v>0</v>
      </c>
      <c r="E9" s="45">
        <f>100/D12*D9</f>
        <v>0</v>
      </c>
    </row>
    <row r="10" spans="1:5" ht="18.75" x14ac:dyDescent="0.25">
      <c r="A10" s="32" t="s">
        <v>16</v>
      </c>
      <c r="B10" s="33"/>
      <c r="C10" s="32" t="s">
        <v>17</v>
      </c>
      <c r="D10" s="47">
        <v>95000</v>
      </c>
      <c r="E10" s="45">
        <f>100/D12*D10</f>
        <v>18.095238095238095</v>
      </c>
    </row>
    <row r="11" spans="1:5" ht="18.75" x14ac:dyDescent="0.25">
      <c r="A11" s="32" t="s">
        <v>18</v>
      </c>
      <c r="B11" s="32"/>
      <c r="C11" s="32" t="s">
        <v>19</v>
      </c>
      <c r="D11" s="45"/>
      <c r="E11" s="45">
        <f>100/D12*D11</f>
        <v>0</v>
      </c>
    </row>
    <row r="12" spans="1:5" ht="18.75" x14ac:dyDescent="0.25">
      <c r="A12" s="87"/>
      <c r="B12" s="87"/>
      <c r="C12" s="20" t="s">
        <v>20</v>
      </c>
      <c r="D12" s="90">
        <f>D3+D6+D7+D8+D9+D10+D11</f>
        <v>525000</v>
      </c>
      <c r="E12" s="90"/>
    </row>
    <row r="13" spans="1:5" ht="18.75" x14ac:dyDescent="0.25">
      <c r="A13" s="34"/>
      <c r="B13" s="34"/>
      <c r="C13" s="34"/>
      <c r="D13" s="48"/>
      <c r="E13" s="48"/>
    </row>
    <row r="14" spans="1:5" ht="18.75" x14ac:dyDescent="0.3">
      <c r="A14" s="2"/>
      <c r="B14" s="35"/>
      <c r="C14" s="35"/>
      <c r="D14" s="49"/>
      <c r="E14" s="49"/>
    </row>
    <row r="15" spans="1:5" ht="18.75" x14ac:dyDescent="0.25">
      <c r="A15" s="28"/>
      <c r="B15" s="28"/>
      <c r="C15" s="29" t="s">
        <v>21</v>
      </c>
      <c r="D15" s="44" t="s">
        <v>112</v>
      </c>
      <c r="E15" s="44" t="s">
        <v>1</v>
      </c>
    </row>
    <row r="16" spans="1:5" ht="18.75" x14ac:dyDescent="0.25">
      <c r="A16" s="28" t="s">
        <v>2</v>
      </c>
      <c r="B16" s="28"/>
      <c r="C16" s="28" t="s">
        <v>22</v>
      </c>
      <c r="D16" s="45">
        <f>SUM(D17:D19)</f>
        <v>0</v>
      </c>
      <c r="E16" s="45">
        <f>100/D55*D16</f>
        <v>0</v>
      </c>
    </row>
    <row r="17" spans="1:5" ht="37.5" x14ac:dyDescent="0.25">
      <c r="A17" s="36"/>
      <c r="B17" s="36" t="s">
        <v>4</v>
      </c>
      <c r="C17" s="36" t="s">
        <v>23</v>
      </c>
      <c r="D17" s="50"/>
      <c r="E17" s="50">
        <f>100/D55*D17</f>
        <v>0</v>
      </c>
    </row>
    <row r="18" spans="1:5" ht="18.75" x14ac:dyDescent="0.25">
      <c r="A18" s="37"/>
      <c r="B18" s="36" t="s">
        <v>6</v>
      </c>
      <c r="C18" s="36" t="s">
        <v>24</v>
      </c>
      <c r="D18" s="50"/>
      <c r="E18" s="50">
        <f>100/D55*D18</f>
        <v>0</v>
      </c>
    </row>
    <row r="19" spans="1:5" ht="18.75" x14ac:dyDescent="0.25">
      <c r="A19" s="36"/>
      <c r="B19" s="36" t="s">
        <v>25</v>
      </c>
      <c r="C19" s="36" t="s">
        <v>26</v>
      </c>
      <c r="D19" s="50"/>
      <c r="E19" s="50">
        <f>100/D55*D19</f>
        <v>0</v>
      </c>
    </row>
    <row r="20" spans="1:5" ht="18.75" x14ac:dyDescent="0.25">
      <c r="A20" s="28" t="s">
        <v>27</v>
      </c>
      <c r="B20" s="28"/>
      <c r="C20" s="28" t="s">
        <v>28</v>
      </c>
      <c r="D20" s="45">
        <f>SUM(D21:D25)</f>
        <v>213000</v>
      </c>
      <c r="E20" s="45">
        <f>100/D55*D20</f>
        <v>40.571428571428569</v>
      </c>
    </row>
    <row r="21" spans="1:5" ht="37.5" x14ac:dyDescent="0.25">
      <c r="A21" s="37"/>
      <c r="B21" s="36" t="s">
        <v>29</v>
      </c>
      <c r="C21" s="36" t="s">
        <v>30</v>
      </c>
      <c r="D21" s="50">
        <v>18000</v>
      </c>
      <c r="E21" s="50">
        <f>100/D55*D21</f>
        <v>3.4285714285714288</v>
      </c>
    </row>
    <row r="22" spans="1:5" ht="18.75" x14ac:dyDescent="0.25">
      <c r="A22" s="36"/>
      <c r="B22" s="36" t="s">
        <v>31</v>
      </c>
      <c r="C22" s="36" t="s">
        <v>32</v>
      </c>
      <c r="D22" s="50">
        <v>1000</v>
      </c>
      <c r="E22" s="50">
        <f>100/D55*D22</f>
        <v>0.19047619047619049</v>
      </c>
    </row>
    <row r="23" spans="1:5" ht="18.75" x14ac:dyDescent="0.25">
      <c r="A23" s="36"/>
      <c r="B23" s="36" t="s">
        <v>33</v>
      </c>
      <c r="C23" s="36" t="s">
        <v>34</v>
      </c>
      <c r="D23" s="50">
        <v>194000</v>
      </c>
      <c r="E23" s="50">
        <f>100/D55*D23</f>
        <v>36.952380952380956</v>
      </c>
    </row>
    <row r="24" spans="1:5" ht="18.75" x14ac:dyDescent="0.25">
      <c r="A24" s="36"/>
      <c r="B24" s="36" t="s">
        <v>35</v>
      </c>
      <c r="C24" s="36" t="s">
        <v>36</v>
      </c>
      <c r="D24" s="50">
        <v>0</v>
      </c>
      <c r="E24" s="50">
        <f>100/D55*D24</f>
        <v>0</v>
      </c>
    </row>
    <row r="25" spans="1:5" ht="18.75" x14ac:dyDescent="0.25">
      <c r="A25" s="36"/>
      <c r="B25" s="36" t="s">
        <v>37</v>
      </c>
      <c r="C25" s="36" t="s">
        <v>38</v>
      </c>
      <c r="D25" s="50">
        <v>0</v>
      </c>
      <c r="E25" s="50">
        <f>100/D55*D25</f>
        <v>0</v>
      </c>
    </row>
    <row r="26" spans="1:5" ht="18.75" x14ac:dyDescent="0.25">
      <c r="A26" s="28" t="s">
        <v>10</v>
      </c>
      <c r="B26" s="28"/>
      <c r="C26" s="28" t="s">
        <v>39</v>
      </c>
      <c r="D26" s="45">
        <f>SUM(D27:D38)</f>
        <v>151000</v>
      </c>
      <c r="E26" s="45">
        <f>100/D55*D26</f>
        <v>28.761904761904763</v>
      </c>
    </row>
    <row r="27" spans="1:5" ht="18.75" x14ac:dyDescent="0.25">
      <c r="A27" s="38"/>
      <c r="B27" s="36" t="s">
        <v>40</v>
      </c>
      <c r="C27" s="36" t="s">
        <v>96</v>
      </c>
      <c r="D27" s="50"/>
      <c r="E27" s="50">
        <f>100/D55*D27</f>
        <v>0</v>
      </c>
    </row>
    <row r="28" spans="1:5" ht="37.5" x14ac:dyDescent="0.25">
      <c r="A28" s="36"/>
      <c r="B28" s="36" t="s">
        <v>41</v>
      </c>
      <c r="C28" s="36" t="s">
        <v>42</v>
      </c>
      <c r="D28" s="50"/>
      <c r="E28" s="50">
        <f>100/D55*D28</f>
        <v>0</v>
      </c>
    </row>
    <row r="29" spans="1:5" ht="18.75" x14ac:dyDescent="0.25">
      <c r="A29" s="37"/>
      <c r="B29" s="36" t="s">
        <v>43</v>
      </c>
      <c r="C29" s="36" t="s">
        <v>44</v>
      </c>
      <c r="D29" s="50"/>
      <c r="E29" s="50">
        <f>100/D55*D29</f>
        <v>0</v>
      </c>
    </row>
    <row r="30" spans="1:5" ht="18.75" x14ac:dyDescent="0.25">
      <c r="A30" s="57"/>
      <c r="B30" s="36" t="s">
        <v>45</v>
      </c>
      <c r="C30" s="36" t="s">
        <v>97</v>
      </c>
      <c r="D30" s="50">
        <v>17000</v>
      </c>
      <c r="E30" s="50">
        <f>100/D55*D30</f>
        <v>3.2380952380952381</v>
      </c>
    </row>
    <row r="31" spans="1:5" ht="18.75" x14ac:dyDescent="0.25">
      <c r="A31" s="57"/>
      <c r="B31" s="36"/>
      <c r="C31" s="36" t="s">
        <v>98</v>
      </c>
      <c r="D31" s="50">
        <v>0</v>
      </c>
      <c r="E31" s="50">
        <f>100/D55*D31</f>
        <v>0</v>
      </c>
    </row>
    <row r="32" spans="1:5" ht="18.75" x14ac:dyDescent="0.25">
      <c r="A32" s="38"/>
      <c r="B32" s="36" t="s">
        <v>47</v>
      </c>
      <c r="C32" s="36" t="s">
        <v>48</v>
      </c>
      <c r="D32" s="50">
        <v>15000</v>
      </c>
      <c r="E32" s="50">
        <f>100/D55*D32</f>
        <v>2.8571428571428572</v>
      </c>
    </row>
    <row r="33" spans="1:5" ht="18.75" x14ac:dyDescent="0.25">
      <c r="A33" s="37"/>
      <c r="B33" s="36" t="s">
        <v>49</v>
      </c>
      <c r="C33" s="36" t="s">
        <v>50</v>
      </c>
      <c r="D33" s="50">
        <v>3000</v>
      </c>
      <c r="E33" s="50">
        <f>100/D55*D33</f>
        <v>0.5714285714285714</v>
      </c>
    </row>
    <row r="34" spans="1:5" ht="18.75" x14ac:dyDescent="0.25">
      <c r="A34" s="37"/>
      <c r="B34" s="36" t="s">
        <v>51</v>
      </c>
      <c r="C34" s="36" t="s">
        <v>52</v>
      </c>
      <c r="D34" s="50">
        <v>15000</v>
      </c>
      <c r="E34" s="50">
        <f>100/D55*D34</f>
        <v>2.8571428571428572</v>
      </c>
    </row>
    <row r="35" spans="1:5" ht="18.75" x14ac:dyDescent="0.25">
      <c r="A35" s="37"/>
      <c r="B35" s="36" t="s">
        <v>53</v>
      </c>
      <c r="C35" s="36" t="s">
        <v>54</v>
      </c>
      <c r="D35" s="50">
        <v>11000</v>
      </c>
      <c r="E35" s="50">
        <f>100/D55*D35</f>
        <v>2.0952380952380953</v>
      </c>
    </row>
    <row r="36" spans="1:5" ht="18.75" x14ac:dyDescent="0.25">
      <c r="A36" s="37"/>
      <c r="B36" s="36" t="s">
        <v>55</v>
      </c>
      <c r="C36" s="36" t="s">
        <v>56</v>
      </c>
      <c r="D36" s="50">
        <v>1000</v>
      </c>
      <c r="E36" s="50">
        <f>100/D55*D36</f>
        <v>0.19047619047619049</v>
      </c>
    </row>
    <row r="37" spans="1:5" ht="18.75" x14ac:dyDescent="0.25">
      <c r="A37" s="37"/>
      <c r="B37" s="36" t="s">
        <v>57</v>
      </c>
      <c r="C37" s="36" t="s">
        <v>58</v>
      </c>
      <c r="D37" s="50">
        <v>79000</v>
      </c>
      <c r="E37" s="50">
        <f>100/D55*D37</f>
        <v>15.047619047619047</v>
      </c>
    </row>
    <row r="38" spans="1:5" ht="18.75" x14ac:dyDescent="0.25">
      <c r="A38" s="58"/>
      <c r="B38" s="36"/>
      <c r="C38" s="36" t="s">
        <v>99</v>
      </c>
      <c r="D38" s="50">
        <v>10000</v>
      </c>
      <c r="E38" s="50">
        <f>100/D55*D38</f>
        <v>1.9047619047619049</v>
      </c>
    </row>
    <row r="39" spans="1:5" ht="18.75" x14ac:dyDescent="0.25">
      <c r="A39" s="28" t="s">
        <v>12</v>
      </c>
      <c r="B39" s="28"/>
      <c r="C39" s="28" t="s">
        <v>59</v>
      </c>
      <c r="D39" s="45">
        <f>SUM(D40:D44)</f>
        <v>12000</v>
      </c>
      <c r="E39" s="45">
        <f>100/D55*D39</f>
        <v>2.2857142857142856</v>
      </c>
    </row>
    <row r="40" spans="1:5" ht="18.75" x14ac:dyDescent="0.25">
      <c r="A40" s="36"/>
      <c r="B40" s="36" t="s">
        <v>60</v>
      </c>
      <c r="C40" s="36" t="s">
        <v>61</v>
      </c>
      <c r="D40" s="50">
        <v>0</v>
      </c>
      <c r="E40" s="50">
        <f>100/D55*D40</f>
        <v>0</v>
      </c>
    </row>
    <row r="41" spans="1:5" ht="18.75" x14ac:dyDescent="0.25">
      <c r="A41" s="36"/>
      <c r="B41" s="36" t="s">
        <v>62</v>
      </c>
      <c r="C41" s="36" t="s">
        <v>63</v>
      </c>
      <c r="D41" s="50">
        <v>1000</v>
      </c>
      <c r="E41" s="50">
        <f>100/D55*D41</f>
        <v>0.19047619047619049</v>
      </c>
    </row>
    <row r="42" spans="1:5" ht="18.75" x14ac:dyDescent="0.25">
      <c r="A42" s="36"/>
      <c r="B42" s="36" t="s">
        <v>64</v>
      </c>
      <c r="C42" s="36" t="s">
        <v>65</v>
      </c>
      <c r="D42" s="50">
        <v>0</v>
      </c>
      <c r="E42" s="50">
        <f>100/D55*D42</f>
        <v>0</v>
      </c>
    </row>
    <row r="43" spans="1:5" ht="18.75" x14ac:dyDescent="0.25">
      <c r="A43" s="37"/>
      <c r="B43" s="36" t="s">
        <v>66</v>
      </c>
      <c r="C43" s="36" t="s">
        <v>67</v>
      </c>
      <c r="D43" s="50">
        <v>1000</v>
      </c>
      <c r="E43" s="50">
        <f>100/D55*D43</f>
        <v>0.19047619047619049</v>
      </c>
    </row>
    <row r="44" spans="1:5" ht="18.75" x14ac:dyDescent="0.25">
      <c r="A44" s="38"/>
      <c r="B44" s="36" t="s">
        <v>68</v>
      </c>
      <c r="C44" s="36" t="s">
        <v>69</v>
      </c>
      <c r="D44" s="50">
        <v>10000</v>
      </c>
      <c r="E44" s="50">
        <f>100/D55*D44</f>
        <v>1.9047619047619049</v>
      </c>
    </row>
    <row r="45" spans="1:5" ht="18.75" x14ac:dyDescent="0.25">
      <c r="A45" s="28" t="s">
        <v>14</v>
      </c>
      <c r="B45" s="28"/>
      <c r="C45" s="28" t="s">
        <v>70</v>
      </c>
      <c r="D45" s="45">
        <f>SUM(D46:D47)</f>
        <v>0</v>
      </c>
      <c r="E45" s="45">
        <f>100/D55*45</f>
        <v>8.5714285714285719E-3</v>
      </c>
    </row>
    <row r="46" spans="1:5" ht="18.75" x14ac:dyDescent="0.25">
      <c r="A46" s="36"/>
      <c r="B46" s="36" t="s">
        <v>71</v>
      </c>
      <c r="C46" s="36" t="s">
        <v>72</v>
      </c>
      <c r="D46" s="50"/>
      <c r="E46" s="50">
        <f>100/D55*D46</f>
        <v>0</v>
      </c>
    </row>
    <row r="47" spans="1:5" ht="18.75" x14ac:dyDescent="0.25">
      <c r="A47" s="36"/>
      <c r="B47" s="36" t="s">
        <v>73</v>
      </c>
      <c r="C47" s="36" t="s">
        <v>74</v>
      </c>
      <c r="D47" s="50"/>
      <c r="E47" s="50">
        <f>100/D55*D47</f>
        <v>0</v>
      </c>
    </row>
    <row r="48" spans="1:5" ht="18.75" x14ac:dyDescent="0.25">
      <c r="A48" s="28" t="s">
        <v>16</v>
      </c>
      <c r="B48" s="28"/>
      <c r="C48" s="28" t="s">
        <v>75</v>
      </c>
      <c r="D48" s="45">
        <f>SUM(D49:D52)</f>
        <v>139000</v>
      </c>
      <c r="E48" s="45">
        <f>100/D55*D48</f>
        <v>26.476190476190478</v>
      </c>
    </row>
    <row r="49" spans="1:5" ht="18.75" x14ac:dyDescent="0.25">
      <c r="A49" s="36"/>
      <c r="B49" s="36" t="s">
        <v>76</v>
      </c>
      <c r="C49" s="36" t="s">
        <v>77</v>
      </c>
      <c r="D49" s="50">
        <v>117000</v>
      </c>
      <c r="E49" s="50">
        <f>100/D55*D49</f>
        <v>22.285714285714285</v>
      </c>
    </row>
    <row r="50" spans="1:5" ht="18.75" x14ac:dyDescent="0.25">
      <c r="A50" s="36"/>
      <c r="B50" s="36" t="s">
        <v>78</v>
      </c>
      <c r="C50" s="36" t="s">
        <v>79</v>
      </c>
      <c r="D50" s="50">
        <v>20000</v>
      </c>
      <c r="E50" s="50">
        <f>100/D55*D50</f>
        <v>3.8095238095238098</v>
      </c>
    </row>
    <row r="51" spans="1:5" ht="18.75" x14ac:dyDescent="0.25">
      <c r="A51" s="37"/>
      <c r="B51" s="36" t="s">
        <v>80</v>
      </c>
      <c r="C51" s="36" t="s">
        <v>81</v>
      </c>
      <c r="D51" s="50">
        <v>2000</v>
      </c>
      <c r="E51" s="50">
        <f>100/D55*D51</f>
        <v>0.38095238095238099</v>
      </c>
    </row>
    <row r="52" spans="1:5" ht="18.75" x14ac:dyDescent="0.25">
      <c r="A52" s="37"/>
      <c r="B52" s="36" t="s">
        <v>82</v>
      </c>
      <c r="C52" s="36" t="s">
        <v>83</v>
      </c>
      <c r="D52" s="50"/>
      <c r="E52" s="50">
        <f>100/D55*D52</f>
        <v>0</v>
      </c>
    </row>
    <row r="53" spans="1:5" ht="18.75" x14ac:dyDescent="0.25">
      <c r="A53" s="28" t="s">
        <v>18</v>
      </c>
      <c r="B53" s="28"/>
      <c r="C53" s="28" t="s">
        <v>84</v>
      </c>
      <c r="D53" s="45">
        <v>10000</v>
      </c>
      <c r="E53" s="45">
        <f>100/D55*D53</f>
        <v>1.9047619047619049</v>
      </c>
    </row>
    <row r="54" spans="1:5" ht="18.75" x14ac:dyDescent="0.25">
      <c r="A54" s="28" t="s">
        <v>85</v>
      </c>
      <c r="B54" s="28"/>
      <c r="C54" s="28" t="s">
        <v>86</v>
      </c>
      <c r="D54" s="45"/>
      <c r="E54" s="45"/>
    </row>
    <row r="55" spans="1:5" ht="18.75" x14ac:dyDescent="0.25">
      <c r="A55" s="87"/>
      <c r="B55" s="87"/>
      <c r="C55" s="20" t="s">
        <v>87</v>
      </c>
      <c r="D55" s="51">
        <f>D16+D20+D26+D39+D45+D48+D53+D54</f>
        <v>525000</v>
      </c>
      <c r="E55" s="51"/>
    </row>
    <row r="56" spans="1:5" ht="18.75" x14ac:dyDescent="0.25">
      <c r="A56" s="88"/>
      <c r="B56" s="88"/>
      <c r="C56" s="40"/>
      <c r="D56" s="52"/>
      <c r="E56" s="52"/>
    </row>
    <row r="57" spans="1:5" ht="18.75" x14ac:dyDescent="0.25">
      <c r="A57" s="37"/>
      <c r="B57" s="37"/>
      <c r="C57" s="38"/>
      <c r="D57" s="50"/>
      <c r="E57" s="50"/>
    </row>
    <row r="58" spans="1:5" ht="18.75" x14ac:dyDescent="0.25">
      <c r="A58" s="41" t="s">
        <v>88</v>
      </c>
      <c r="B58" s="41"/>
      <c r="C58" s="41" t="s">
        <v>89</v>
      </c>
      <c r="D58" s="53"/>
      <c r="E58" s="53"/>
    </row>
    <row r="59" spans="1:5" ht="37.5" x14ac:dyDescent="0.25">
      <c r="A59" s="36"/>
      <c r="B59" s="36"/>
      <c r="C59" s="36" t="s">
        <v>90</v>
      </c>
      <c r="D59" s="50"/>
      <c r="E59" s="50"/>
    </row>
    <row r="60" spans="1:5" ht="18.75" x14ac:dyDescent="0.25">
      <c r="A60" s="36"/>
      <c r="B60" s="36"/>
      <c r="C60" s="36" t="s">
        <v>91</v>
      </c>
      <c r="D60" s="50"/>
      <c r="E60" s="50"/>
    </row>
    <row r="61" spans="1:5" ht="18.75" x14ac:dyDescent="0.25">
      <c r="A61" s="39"/>
      <c r="B61" s="39"/>
      <c r="C61" s="20" t="s">
        <v>92</v>
      </c>
      <c r="D61" s="54"/>
      <c r="E61" s="54"/>
    </row>
    <row r="62" spans="1:5" ht="18.75" x14ac:dyDescent="0.25">
      <c r="A62" s="37"/>
      <c r="B62" s="37"/>
      <c r="C62" s="38"/>
      <c r="D62" s="50"/>
      <c r="E62" s="50"/>
    </row>
    <row r="63" spans="1:5" ht="18.75" x14ac:dyDescent="0.25">
      <c r="A63" s="89" t="s">
        <v>93</v>
      </c>
      <c r="B63" s="89"/>
      <c r="C63" s="20" t="s">
        <v>94</v>
      </c>
      <c r="D63" s="55"/>
      <c r="E63" s="55"/>
    </row>
    <row r="64" spans="1:5" ht="18.75" x14ac:dyDescent="0.25">
      <c r="A64" s="3"/>
      <c r="D64" s="56"/>
      <c r="E64" s="56"/>
    </row>
    <row r="65" spans="4:5" x14ac:dyDescent="0.25">
      <c r="D65" s="56"/>
      <c r="E65" s="56"/>
    </row>
  </sheetData>
  <mergeCells count="5">
    <mergeCell ref="A55:B55"/>
    <mergeCell ref="A56:B56"/>
    <mergeCell ref="A63:B63"/>
    <mergeCell ref="A12:B12"/>
    <mergeCell ref="D12:E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Z69"/>
  <sheetViews>
    <sheetView tabSelected="1" zoomScale="120" zoomScaleNormal="120" workbookViewId="0">
      <selection activeCell="E14" sqref="E14"/>
    </sheetView>
  </sheetViews>
  <sheetFormatPr defaultRowHeight="15" x14ac:dyDescent="0.25"/>
  <cols>
    <col min="1" max="1" width="6.42578125" customWidth="1"/>
    <col min="2" max="2" width="7.42578125" customWidth="1"/>
    <col min="3" max="3" width="58.85546875" customWidth="1"/>
    <col min="4" max="4" width="12.42578125" bestFit="1" customWidth="1"/>
    <col min="5" max="5" width="12.85546875" bestFit="1" customWidth="1"/>
    <col min="6" max="6" width="8.7109375" customWidth="1"/>
    <col min="7" max="7" width="9" customWidth="1"/>
    <col min="10" max="10" width="12.42578125" bestFit="1" customWidth="1"/>
  </cols>
  <sheetData>
    <row r="1" spans="1:754" ht="18.75" x14ac:dyDescent="0.25">
      <c r="A1" s="21"/>
      <c r="C1" t="s">
        <v>106</v>
      </c>
    </row>
    <row r="2" spans="1:754" x14ac:dyDescent="0.25">
      <c r="A2" s="95"/>
      <c r="B2" s="94"/>
      <c r="C2" s="93" t="s">
        <v>0</v>
      </c>
      <c r="D2" s="93" t="s">
        <v>107</v>
      </c>
      <c r="E2" s="93" t="s">
        <v>108</v>
      </c>
      <c r="F2" s="93" t="s">
        <v>103</v>
      </c>
      <c r="G2" s="4"/>
    </row>
    <row r="3" spans="1:754" x14ac:dyDescent="0.25">
      <c r="A3" s="95"/>
      <c r="B3" s="94"/>
      <c r="C3" s="93"/>
      <c r="D3" s="93"/>
      <c r="E3" s="93"/>
      <c r="F3" s="93"/>
      <c r="G3" s="76" t="s">
        <v>102</v>
      </c>
    </row>
    <row r="4" spans="1:754" x14ac:dyDescent="0.25">
      <c r="A4" s="95"/>
      <c r="B4" s="94"/>
      <c r="C4" s="93"/>
      <c r="D4" s="93"/>
      <c r="E4" s="93"/>
      <c r="F4" s="93"/>
      <c r="G4" s="4"/>
    </row>
    <row r="5" spans="1:754" x14ac:dyDescent="0.25">
      <c r="A5" s="7" t="s">
        <v>2</v>
      </c>
      <c r="B5" s="7"/>
      <c r="C5" s="7" t="s">
        <v>3</v>
      </c>
      <c r="D5" s="60">
        <f>SUM(D6+D7)</f>
        <v>384800</v>
      </c>
      <c r="E5" s="60">
        <f>SUM(E6+E7)</f>
        <v>399771.02999999997</v>
      </c>
      <c r="F5" s="60">
        <f>SUM(E5/D5*100)</f>
        <v>103.89060031185031</v>
      </c>
      <c r="G5" s="62">
        <f>SUM(E5/E14*100)</f>
        <v>64.780069419515712</v>
      </c>
      <c r="I5" s="56"/>
    </row>
    <row r="6" spans="1:754" x14ac:dyDescent="0.25">
      <c r="A6" s="17"/>
      <c r="B6" s="17" t="s">
        <v>4</v>
      </c>
      <c r="C6" s="17" t="s">
        <v>5</v>
      </c>
      <c r="D6" s="59">
        <v>345000</v>
      </c>
      <c r="E6" s="59">
        <v>346149.36</v>
      </c>
      <c r="F6" s="73">
        <f t="shared" ref="F6:F14" si="0">SUM(E6/D6*100)</f>
        <v>100.33314782608696</v>
      </c>
      <c r="G6" s="64">
        <f>SUM(E6/E14*100)</f>
        <v>56.091056849019147</v>
      </c>
    </row>
    <row r="7" spans="1:754" x14ac:dyDescent="0.25">
      <c r="A7" s="22"/>
      <c r="B7" s="17" t="s">
        <v>6</v>
      </c>
      <c r="C7" s="17" t="s">
        <v>7</v>
      </c>
      <c r="D7" s="59">
        <v>39800</v>
      </c>
      <c r="E7" s="59">
        <v>53621.67</v>
      </c>
      <c r="F7" s="73">
        <f t="shared" si="0"/>
        <v>134.72781407035174</v>
      </c>
      <c r="G7" s="64">
        <f>SUM(E7/E14*100)</f>
        <v>8.6890125704965744</v>
      </c>
    </row>
    <row r="8" spans="1:754" ht="30" x14ac:dyDescent="0.25">
      <c r="A8" s="7" t="s">
        <v>8</v>
      </c>
      <c r="B8" s="7"/>
      <c r="C8" s="7" t="s">
        <v>9</v>
      </c>
      <c r="D8" s="83">
        <v>10600</v>
      </c>
      <c r="E8" s="83">
        <v>39965.370000000003</v>
      </c>
      <c r="F8" s="83">
        <f t="shared" si="0"/>
        <v>377.03179245283025</v>
      </c>
      <c r="G8" s="81">
        <f>SUM(E8/E14*100)</f>
        <v>6.4761056922424602</v>
      </c>
      <c r="J8" s="56"/>
    </row>
    <row r="9" spans="1:754" x14ac:dyDescent="0.25">
      <c r="A9" s="8" t="s">
        <v>10</v>
      </c>
      <c r="B9" s="8"/>
      <c r="C9" s="8" t="s">
        <v>11</v>
      </c>
      <c r="D9" s="83">
        <v>6600</v>
      </c>
      <c r="E9" s="85">
        <v>19514.37</v>
      </c>
      <c r="F9" s="83">
        <f t="shared" si="0"/>
        <v>295.67227272727268</v>
      </c>
      <c r="G9" s="81">
        <f>SUM(E9/E14*100)</f>
        <v>3.1621657109023511</v>
      </c>
      <c r="J9" s="56"/>
    </row>
    <row r="10" spans="1:754" x14ac:dyDescent="0.25">
      <c r="A10" s="8" t="s">
        <v>12</v>
      </c>
      <c r="B10" s="8"/>
      <c r="C10" s="8" t="s">
        <v>13</v>
      </c>
      <c r="D10" s="86"/>
      <c r="E10" s="86"/>
      <c r="F10" s="83"/>
      <c r="G10" s="81"/>
    </row>
    <row r="11" spans="1:754" x14ac:dyDescent="0.25">
      <c r="A11" s="8" t="s">
        <v>14</v>
      </c>
      <c r="B11" s="8"/>
      <c r="C11" s="8" t="s">
        <v>15</v>
      </c>
      <c r="D11" s="86"/>
      <c r="E11" s="86"/>
      <c r="F11" s="83"/>
      <c r="G11" s="81"/>
    </row>
    <row r="12" spans="1:754" x14ac:dyDescent="0.25">
      <c r="A12" s="8" t="s">
        <v>16</v>
      </c>
      <c r="B12" s="8"/>
      <c r="C12" s="8" t="s">
        <v>19</v>
      </c>
      <c r="D12" s="86"/>
      <c r="E12" s="83">
        <v>5673.35</v>
      </c>
      <c r="F12" s="83"/>
      <c r="G12" s="81"/>
    </row>
    <row r="13" spans="1:754" x14ac:dyDescent="0.25">
      <c r="A13" s="8" t="s">
        <v>18</v>
      </c>
      <c r="B13" s="8"/>
      <c r="C13" s="8" t="s">
        <v>17</v>
      </c>
      <c r="D13" s="83">
        <v>153000</v>
      </c>
      <c r="E13" s="83">
        <v>152196.29</v>
      </c>
      <c r="F13" s="83">
        <f t="shared" si="0"/>
        <v>99.474699346405231</v>
      </c>
      <c r="G13" s="81">
        <f>SUM(E13/E14*100)</f>
        <v>24.662332914900681</v>
      </c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</row>
    <row r="14" spans="1:754" s="67" customFormat="1" x14ac:dyDescent="0.25">
      <c r="A14" s="65"/>
      <c r="B14" s="65"/>
      <c r="C14" s="65" t="s">
        <v>101</v>
      </c>
      <c r="D14" s="66">
        <f>SUM(D5+D8+D9+D13)</f>
        <v>555000</v>
      </c>
      <c r="E14" s="66">
        <f>SUM(E5+E8+E9+E12+E13)</f>
        <v>617120.40999999992</v>
      </c>
      <c r="F14" s="72">
        <f t="shared" si="0"/>
        <v>111.19286666666666</v>
      </c>
      <c r="G14" s="71">
        <f>SUM(G5+G8+G9+G13)</f>
        <v>99.080673737561199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  <c r="IW14" s="68"/>
      <c r="IX14" s="68"/>
      <c r="IY14" s="68"/>
      <c r="IZ14" s="68"/>
      <c r="JA14" s="68"/>
      <c r="JB14" s="68"/>
      <c r="JC14" s="68"/>
      <c r="JD14" s="68"/>
      <c r="JE14" s="68"/>
      <c r="JF14" s="68"/>
      <c r="JG14" s="68"/>
      <c r="JH14" s="68"/>
      <c r="JI14" s="68"/>
      <c r="JJ14" s="68"/>
      <c r="JK14" s="68"/>
      <c r="JL14" s="68"/>
      <c r="JM14" s="68"/>
      <c r="JN14" s="68"/>
      <c r="JO14" s="68"/>
      <c r="JP14" s="68"/>
      <c r="JQ14" s="68"/>
      <c r="JR14" s="68"/>
      <c r="JS14" s="68"/>
      <c r="JT14" s="68"/>
      <c r="JU14" s="68"/>
      <c r="JV14" s="68"/>
      <c r="JW14" s="68"/>
      <c r="JX14" s="68"/>
      <c r="JY14" s="68"/>
      <c r="JZ14" s="68"/>
      <c r="KA14" s="68"/>
      <c r="KB14" s="68"/>
      <c r="KC14" s="68"/>
      <c r="KD14" s="68"/>
      <c r="KE14" s="68"/>
      <c r="KF14" s="68"/>
      <c r="KG14" s="68"/>
      <c r="KH14" s="68"/>
      <c r="KI14" s="68"/>
      <c r="KJ14" s="68"/>
      <c r="KK14" s="68"/>
      <c r="KL14" s="68"/>
      <c r="KM14" s="68"/>
      <c r="KN14" s="68"/>
      <c r="KO14" s="68"/>
      <c r="KP14" s="68"/>
      <c r="KQ14" s="68"/>
      <c r="KR14" s="68"/>
      <c r="KS14" s="68"/>
      <c r="KT14" s="68"/>
      <c r="KU14" s="68"/>
      <c r="KV14" s="68"/>
      <c r="KW14" s="68"/>
      <c r="KX14" s="68"/>
      <c r="KY14" s="68"/>
      <c r="KZ14" s="68"/>
      <c r="LA14" s="68"/>
      <c r="LB14" s="68"/>
      <c r="LC14" s="68"/>
      <c r="LD14" s="68"/>
      <c r="LE14" s="68"/>
      <c r="LF14" s="68"/>
      <c r="LG14" s="68"/>
      <c r="LH14" s="68"/>
      <c r="LI14" s="68"/>
      <c r="LJ14" s="68"/>
      <c r="LK14" s="68"/>
      <c r="LL14" s="68"/>
      <c r="LM14" s="68"/>
      <c r="LN14" s="68"/>
      <c r="LO14" s="68"/>
      <c r="LP14" s="68"/>
      <c r="LQ14" s="68"/>
      <c r="LR14" s="68"/>
      <c r="LS14" s="68"/>
      <c r="LT14" s="68"/>
      <c r="LU14" s="68"/>
      <c r="LV14" s="68"/>
      <c r="LW14" s="68"/>
      <c r="LX14" s="68"/>
      <c r="LY14" s="68"/>
      <c r="LZ14" s="68"/>
      <c r="MA14" s="68"/>
      <c r="MB14" s="68"/>
      <c r="MC14" s="68"/>
      <c r="MD14" s="68"/>
      <c r="ME14" s="68"/>
      <c r="MF14" s="68"/>
      <c r="MG14" s="68"/>
      <c r="MH14" s="68"/>
      <c r="MI14" s="68"/>
      <c r="MJ14" s="68"/>
      <c r="MK14" s="68"/>
      <c r="ML14" s="68"/>
      <c r="MM14" s="68"/>
      <c r="MN14" s="68"/>
      <c r="MO14" s="68"/>
      <c r="MP14" s="68"/>
      <c r="MQ14" s="68"/>
      <c r="MR14" s="68"/>
      <c r="MS14" s="68"/>
      <c r="MT14" s="68"/>
      <c r="MU14" s="68"/>
      <c r="MV14" s="68"/>
      <c r="MW14" s="68"/>
      <c r="MX14" s="68"/>
      <c r="MY14" s="68"/>
      <c r="MZ14" s="68"/>
      <c r="NA14" s="68"/>
      <c r="NB14" s="68"/>
      <c r="NC14" s="68"/>
      <c r="ND14" s="68"/>
      <c r="NE14" s="68"/>
      <c r="NF14" s="68"/>
      <c r="NG14" s="68"/>
      <c r="NH14" s="68"/>
      <c r="NI14" s="68"/>
      <c r="NJ14" s="68"/>
      <c r="NK14" s="68"/>
      <c r="NL14" s="68"/>
      <c r="NM14" s="68"/>
      <c r="NN14" s="68"/>
      <c r="NO14" s="68"/>
      <c r="NP14" s="68"/>
      <c r="NQ14" s="68"/>
      <c r="NR14" s="68"/>
      <c r="NS14" s="68"/>
      <c r="NT14" s="68"/>
      <c r="NU14" s="68"/>
      <c r="NV14" s="68"/>
      <c r="NW14" s="68"/>
      <c r="NX14" s="68"/>
      <c r="NY14" s="68"/>
      <c r="NZ14" s="68"/>
      <c r="OA14" s="68"/>
      <c r="OB14" s="68"/>
      <c r="OC14" s="68"/>
      <c r="OD14" s="68"/>
      <c r="OE14" s="68"/>
      <c r="OF14" s="68"/>
      <c r="OG14" s="68"/>
      <c r="OH14" s="68"/>
      <c r="OI14" s="68"/>
      <c r="OJ14" s="68"/>
      <c r="OK14" s="68"/>
      <c r="OL14" s="68"/>
      <c r="OM14" s="68"/>
      <c r="ON14" s="68"/>
      <c r="OO14" s="68"/>
      <c r="OP14" s="68"/>
      <c r="OQ14" s="68"/>
      <c r="OR14" s="68"/>
      <c r="OS14" s="68"/>
      <c r="OT14" s="68"/>
      <c r="OU14" s="68"/>
      <c r="OV14" s="68"/>
      <c r="OW14" s="68"/>
      <c r="OX14" s="68"/>
      <c r="OY14" s="68"/>
      <c r="OZ14" s="68"/>
      <c r="PA14" s="68"/>
      <c r="PB14" s="68"/>
      <c r="PC14" s="68"/>
      <c r="PD14" s="68"/>
      <c r="PE14" s="68"/>
      <c r="PF14" s="68"/>
      <c r="PG14" s="68"/>
      <c r="PH14" s="68"/>
      <c r="PI14" s="68"/>
      <c r="PJ14" s="68"/>
      <c r="PK14" s="68"/>
      <c r="PL14" s="68"/>
      <c r="PM14" s="68"/>
      <c r="PN14" s="68"/>
      <c r="PO14" s="68"/>
      <c r="PP14" s="68"/>
      <c r="PQ14" s="68"/>
      <c r="PR14" s="68"/>
      <c r="PS14" s="68"/>
      <c r="PT14" s="68"/>
      <c r="PU14" s="68"/>
      <c r="PV14" s="68"/>
      <c r="PW14" s="68"/>
      <c r="PX14" s="68"/>
      <c r="PY14" s="68"/>
      <c r="PZ14" s="68"/>
      <c r="QA14" s="68"/>
      <c r="QB14" s="68"/>
      <c r="QC14" s="68"/>
      <c r="QD14" s="68"/>
      <c r="QE14" s="68"/>
      <c r="QF14" s="68"/>
      <c r="QG14" s="68"/>
      <c r="QH14" s="68"/>
      <c r="QI14" s="68"/>
      <c r="QJ14" s="68"/>
      <c r="QK14" s="68"/>
      <c r="QL14" s="68"/>
      <c r="QM14" s="68"/>
      <c r="QN14" s="68"/>
      <c r="QO14" s="68"/>
      <c r="QP14" s="68"/>
      <c r="QQ14" s="68"/>
      <c r="QR14" s="68"/>
      <c r="QS14" s="68"/>
      <c r="QT14" s="68"/>
      <c r="QU14" s="68"/>
      <c r="QV14" s="68"/>
      <c r="QW14" s="68"/>
      <c r="QX14" s="68"/>
      <c r="QY14" s="68"/>
      <c r="QZ14" s="68"/>
      <c r="RA14" s="68"/>
      <c r="RB14" s="68"/>
      <c r="RC14" s="68"/>
      <c r="RD14" s="68"/>
      <c r="RE14" s="68"/>
      <c r="RF14" s="68"/>
      <c r="RG14" s="68"/>
      <c r="RH14" s="68"/>
      <c r="RI14" s="68"/>
      <c r="RJ14" s="68"/>
      <c r="RK14" s="68"/>
      <c r="RL14" s="68"/>
      <c r="RM14" s="68"/>
      <c r="RN14" s="68"/>
      <c r="RO14" s="68"/>
      <c r="RP14" s="68"/>
      <c r="RQ14" s="68"/>
      <c r="RR14" s="68"/>
      <c r="RS14" s="68"/>
      <c r="RT14" s="68"/>
      <c r="RU14" s="68"/>
      <c r="RV14" s="68"/>
      <c r="RW14" s="68"/>
      <c r="RX14" s="68"/>
      <c r="RY14" s="68"/>
      <c r="RZ14" s="68"/>
      <c r="SA14" s="68"/>
      <c r="SB14" s="68"/>
      <c r="SC14" s="68"/>
      <c r="SD14" s="68"/>
      <c r="SE14" s="68"/>
      <c r="SF14" s="68"/>
      <c r="SG14" s="68"/>
      <c r="SH14" s="68"/>
      <c r="SI14" s="68"/>
      <c r="SJ14" s="68"/>
      <c r="SK14" s="68"/>
      <c r="SL14" s="68"/>
      <c r="SM14" s="68"/>
      <c r="SN14" s="68"/>
      <c r="SO14" s="68"/>
      <c r="SP14" s="68"/>
      <c r="SQ14" s="68"/>
      <c r="SR14" s="68"/>
      <c r="SS14" s="68"/>
      <c r="ST14" s="68"/>
      <c r="SU14" s="68"/>
      <c r="SV14" s="68"/>
      <c r="SW14" s="68"/>
      <c r="SX14" s="68"/>
      <c r="SY14" s="68"/>
      <c r="SZ14" s="68"/>
      <c r="TA14" s="68"/>
      <c r="TB14" s="68"/>
      <c r="TC14" s="68"/>
      <c r="TD14" s="68"/>
      <c r="TE14" s="68"/>
      <c r="TF14" s="68"/>
      <c r="TG14" s="68"/>
      <c r="TH14" s="68"/>
      <c r="TI14" s="68"/>
      <c r="TJ14" s="68"/>
      <c r="TK14" s="68"/>
      <c r="TL14" s="68"/>
      <c r="TM14" s="68"/>
      <c r="TN14" s="68"/>
      <c r="TO14" s="68"/>
      <c r="TP14" s="68"/>
      <c r="TQ14" s="68"/>
      <c r="TR14" s="68"/>
      <c r="TS14" s="68"/>
      <c r="TT14" s="68"/>
      <c r="TU14" s="68"/>
      <c r="TV14" s="68"/>
      <c r="TW14" s="68"/>
      <c r="TX14" s="68"/>
      <c r="TY14" s="68"/>
      <c r="TZ14" s="68"/>
      <c r="UA14" s="68"/>
      <c r="UB14" s="68"/>
      <c r="UC14" s="68"/>
      <c r="UD14" s="68"/>
      <c r="UE14" s="68"/>
      <c r="UF14" s="68"/>
      <c r="UG14" s="68"/>
      <c r="UH14" s="68"/>
      <c r="UI14" s="68"/>
      <c r="UJ14" s="68"/>
      <c r="UK14" s="68"/>
      <c r="UL14" s="68"/>
      <c r="UM14" s="68"/>
      <c r="UN14" s="68"/>
      <c r="UO14" s="68"/>
      <c r="UP14" s="68"/>
      <c r="UQ14" s="68"/>
      <c r="UR14" s="68"/>
      <c r="US14" s="68"/>
      <c r="UT14" s="68"/>
      <c r="UU14" s="68"/>
      <c r="UV14" s="68"/>
      <c r="UW14" s="68"/>
      <c r="UX14" s="68"/>
      <c r="UY14" s="68"/>
      <c r="UZ14" s="68"/>
      <c r="VA14" s="68"/>
      <c r="VB14" s="68"/>
      <c r="VC14" s="68"/>
      <c r="VD14" s="68"/>
      <c r="VE14" s="68"/>
      <c r="VF14" s="68"/>
      <c r="VG14" s="68"/>
      <c r="VH14" s="68"/>
      <c r="VI14" s="68"/>
      <c r="VJ14" s="68"/>
      <c r="VK14" s="68"/>
      <c r="VL14" s="68"/>
      <c r="VM14" s="68"/>
      <c r="VN14" s="68"/>
      <c r="VO14" s="68"/>
      <c r="VP14" s="68"/>
      <c r="VQ14" s="68"/>
      <c r="VR14" s="68"/>
      <c r="VS14" s="68"/>
      <c r="VT14" s="68"/>
      <c r="VU14" s="68"/>
      <c r="VV14" s="68"/>
      <c r="VW14" s="68"/>
      <c r="VX14" s="68"/>
      <c r="VY14" s="68"/>
      <c r="VZ14" s="68"/>
      <c r="WA14" s="68"/>
      <c r="WB14" s="68"/>
      <c r="WC14" s="68"/>
      <c r="WD14" s="68"/>
      <c r="WE14" s="68"/>
      <c r="WF14" s="68"/>
      <c r="WG14" s="68"/>
      <c r="WH14" s="68"/>
      <c r="WI14" s="68"/>
      <c r="WJ14" s="68"/>
      <c r="WK14" s="68"/>
      <c r="WL14" s="68"/>
      <c r="WM14" s="68"/>
      <c r="WN14" s="68"/>
      <c r="WO14" s="68"/>
      <c r="WP14" s="68"/>
      <c r="WQ14" s="68"/>
      <c r="WR14" s="68"/>
      <c r="WS14" s="68"/>
      <c r="WT14" s="68"/>
      <c r="WU14" s="68"/>
      <c r="WV14" s="68"/>
      <c r="WW14" s="68"/>
      <c r="WX14" s="68"/>
      <c r="WY14" s="68"/>
      <c r="WZ14" s="68"/>
      <c r="XA14" s="68"/>
      <c r="XB14" s="68"/>
      <c r="XC14" s="68"/>
      <c r="XD14" s="68"/>
      <c r="XE14" s="68"/>
      <c r="XF14" s="68"/>
      <c r="XG14" s="68"/>
      <c r="XH14" s="68"/>
      <c r="XI14" s="68"/>
      <c r="XJ14" s="68"/>
      <c r="XK14" s="68"/>
      <c r="XL14" s="68"/>
      <c r="XM14" s="68"/>
      <c r="XN14" s="68"/>
      <c r="XO14" s="68"/>
      <c r="XP14" s="68"/>
      <c r="XQ14" s="68"/>
      <c r="XR14" s="68"/>
      <c r="XS14" s="68"/>
      <c r="XT14" s="68"/>
      <c r="XU14" s="68"/>
      <c r="XV14" s="68"/>
      <c r="XW14" s="68"/>
      <c r="XX14" s="68"/>
      <c r="XY14" s="68"/>
      <c r="XZ14" s="68"/>
      <c r="YA14" s="68"/>
      <c r="YB14" s="68"/>
      <c r="YC14" s="68"/>
      <c r="YD14" s="68"/>
      <c r="YE14" s="68"/>
      <c r="YF14" s="68"/>
      <c r="YG14" s="68"/>
      <c r="YH14" s="68"/>
      <c r="YI14" s="68"/>
      <c r="YJ14" s="68"/>
      <c r="YK14" s="68"/>
      <c r="YL14" s="68"/>
      <c r="YM14" s="68"/>
      <c r="YN14" s="68"/>
      <c r="YO14" s="68"/>
      <c r="YP14" s="68"/>
      <c r="YQ14" s="68"/>
      <c r="YR14" s="68"/>
      <c r="YS14" s="68"/>
      <c r="YT14" s="68"/>
      <c r="YU14" s="68"/>
      <c r="YV14" s="68"/>
      <c r="YW14" s="68"/>
      <c r="YX14" s="68"/>
      <c r="YY14" s="68"/>
      <c r="YZ14" s="68"/>
      <c r="ZA14" s="68"/>
      <c r="ZB14" s="68"/>
      <c r="ZC14" s="68"/>
      <c r="ZD14" s="68"/>
      <c r="ZE14" s="68"/>
      <c r="ZF14" s="68"/>
      <c r="ZG14" s="68"/>
      <c r="ZH14" s="68"/>
      <c r="ZI14" s="68"/>
      <c r="ZJ14" s="68"/>
      <c r="ZK14" s="68"/>
      <c r="ZL14" s="68"/>
      <c r="ZM14" s="68"/>
      <c r="ZN14" s="68"/>
      <c r="ZO14" s="68"/>
      <c r="ZP14" s="68"/>
      <c r="ZQ14" s="68"/>
      <c r="ZR14" s="68"/>
      <c r="ZS14" s="68"/>
      <c r="ZT14" s="68"/>
      <c r="ZU14" s="68"/>
      <c r="ZV14" s="68"/>
      <c r="ZW14" s="68"/>
      <c r="ZX14" s="68"/>
      <c r="ZY14" s="68"/>
      <c r="ZZ14" s="68"/>
      <c r="AAA14" s="68"/>
      <c r="AAB14" s="68"/>
      <c r="AAC14" s="68"/>
      <c r="AAD14" s="68"/>
      <c r="AAE14" s="68"/>
      <c r="AAF14" s="68"/>
      <c r="AAG14" s="68"/>
      <c r="AAH14" s="68"/>
      <c r="AAI14" s="68"/>
      <c r="AAJ14" s="68"/>
      <c r="AAK14" s="68"/>
      <c r="AAL14" s="68"/>
      <c r="AAM14" s="68"/>
      <c r="AAN14" s="68"/>
      <c r="AAO14" s="68"/>
      <c r="AAP14" s="68"/>
      <c r="AAQ14" s="68"/>
      <c r="AAR14" s="68"/>
      <c r="AAS14" s="68"/>
      <c r="AAT14" s="68"/>
      <c r="AAU14" s="68"/>
      <c r="AAV14" s="68"/>
      <c r="AAW14" s="68"/>
      <c r="AAX14" s="68"/>
      <c r="AAY14" s="68"/>
      <c r="AAZ14" s="68"/>
      <c r="ABA14" s="68"/>
      <c r="ABB14" s="68"/>
      <c r="ABC14" s="68"/>
      <c r="ABD14" s="68"/>
      <c r="ABE14" s="68"/>
      <c r="ABF14" s="68"/>
      <c r="ABG14" s="68"/>
      <c r="ABH14" s="68"/>
      <c r="ABI14" s="68"/>
      <c r="ABJ14" s="68"/>
      <c r="ABK14" s="68"/>
      <c r="ABL14" s="68"/>
      <c r="ABM14" s="68"/>
      <c r="ABN14" s="68"/>
      <c r="ABO14" s="68"/>
      <c r="ABP14" s="68"/>
      <c r="ABQ14" s="68"/>
      <c r="ABR14" s="68"/>
      <c r="ABS14" s="68"/>
      <c r="ABT14" s="68"/>
      <c r="ABU14" s="68"/>
      <c r="ABV14" s="68"/>
      <c r="ABW14" s="68"/>
      <c r="ABX14" s="68"/>
      <c r="ABY14" s="68"/>
      <c r="ABZ14" s="68"/>
    </row>
    <row r="15" spans="1:754" x14ac:dyDescent="0.25">
      <c r="A15" s="23"/>
      <c r="B15" s="24"/>
      <c r="C15" s="24"/>
      <c r="D15" s="24"/>
      <c r="E15" s="24"/>
      <c r="F15" s="24"/>
      <c r="G15" s="24"/>
      <c r="H15" s="24"/>
    </row>
    <row r="16" spans="1:754" ht="15" customHeight="1" x14ac:dyDescent="0.25">
      <c r="A16" s="94"/>
      <c r="B16" s="94"/>
      <c r="C16" s="93" t="s">
        <v>21</v>
      </c>
      <c r="D16" s="93" t="s">
        <v>110</v>
      </c>
      <c r="E16" s="93" t="s">
        <v>108</v>
      </c>
      <c r="F16" s="93" t="s">
        <v>103</v>
      </c>
      <c r="G16" s="4"/>
    </row>
    <row r="17" spans="1:10" ht="24" x14ac:dyDescent="0.25">
      <c r="A17" s="94"/>
      <c r="B17" s="94"/>
      <c r="C17" s="93"/>
      <c r="D17" s="93"/>
      <c r="E17" s="93"/>
      <c r="F17" s="93"/>
      <c r="G17" s="69" t="s">
        <v>102</v>
      </c>
    </row>
    <row r="18" spans="1:10" x14ac:dyDescent="0.25">
      <c r="A18" s="94"/>
      <c r="B18" s="94"/>
      <c r="C18" s="93"/>
      <c r="D18" s="93"/>
      <c r="E18" s="93"/>
      <c r="F18" s="93"/>
      <c r="G18" s="4"/>
    </row>
    <row r="19" spans="1:10" x14ac:dyDescent="0.25">
      <c r="A19" s="6" t="s">
        <v>2</v>
      </c>
      <c r="B19" s="6"/>
      <c r="C19" s="6" t="s">
        <v>22</v>
      </c>
      <c r="D19" s="5"/>
      <c r="E19" s="5"/>
      <c r="F19" s="5"/>
      <c r="G19" s="5"/>
    </row>
    <row r="20" spans="1:10" x14ac:dyDescent="0.25">
      <c r="A20" s="10"/>
      <c r="B20" s="10" t="s">
        <v>4</v>
      </c>
      <c r="C20" s="10" t="s">
        <v>23</v>
      </c>
      <c r="D20" s="11"/>
      <c r="E20" s="11"/>
      <c r="F20" s="11"/>
      <c r="G20" s="11"/>
    </row>
    <row r="21" spans="1:10" x14ac:dyDescent="0.25">
      <c r="A21" s="11"/>
      <c r="B21" s="10" t="s">
        <v>6</v>
      </c>
      <c r="C21" s="10" t="s">
        <v>24</v>
      </c>
      <c r="D21" s="11"/>
      <c r="E21" s="11"/>
      <c r="F21" s="11"/>
      <c r="G21" s="11"/>
    </row>
    <row r="22" spans="1:10" x14ac:dyDescent="0.25">
      <c r="A22" s="10"/>
      <c r="B22" s="10" t="s">
        <v>25</v>
      </c>
      <c r="C22" s="10" t="s">
        <v>26</v>
      </c>
      <c r="D22" s="11"/>
      <c r="E22" s="11"/>
      <c r="F22" s="11"/>
      <c r="G22" s="11"/>
    </row>
    <row r="23" spans="1:10" x14ac:dyDescent="0.25">
      <c r="A23" s="6" t="s">
        <v>27</v>
      </c>
      <c r="B23" s="6"/>
      <c r="C23" s="6" t="s">
        <v>28</v>
      </c>
      <c r="D23" s="60">
        <f>SUM(D24:D28)</f>
        <v>237000</v>
      </c>
      <c r="E23" s="60">
        <f>SUM(E24:E28)</f>
        <v>237667.88</v>
      </c>
      <c r="F23" s="62">
        <f>SUM(E23/D23*100)</f>
        <v>100.28180590717299</v>
      </c>
      <c r="G23" s="62">
        <f>SUM(E23/E59*100)</f>
        <v>45.818103149081438</v>
      </c>
    </row>
    <row r="24" spans="1:10" x14ac:dyDescent="0.25">
      <c r="A24" s="11"/>
      <c r="B24" s="10" t="s">
        <v>29</v>
      </c>
      <c r="C24" s="74" t="s">
        <v>30</v>
      </c>
      <c r="D24" s="59">
        <v>36000</v>
      </c>
      <c r="E24" s="59">
        <v>14975.38</v>
      </c>
      <c r="F24" s="80">
        <f t="shared" ref="F24:F59" si="1">SUM(E24/D24*100)</f>
        <v>41.598277777777774</v>
      </c>
      <c r="G24" s="80">
        <f>SUM(E24/E59*100)</f>
        <v>2.886984583430841</v>
      </c>
    </row>
    <row r="25" spans="1:10" x14ac:dyDescent="0.25">
      <c r="A25" s="10"/>
      <c r="B25" s="10" t="s">
        <v>31</v>
      </c>
      <c r="C25" s="10" t="s">
        <v>32</v>
      </c>
      <c r="D25" s="59">
        <v>2000</v>
      </c>
      <c r="E25" s="59">
        <v>603.4</v>
      </c>
      <c r="F25" s="80">
        <f t="shared" si="1"/>
        <v>30.169999999999998</v>
      </c>
      <c r="G25" s="80">
        <f>SUM(E25/E59*100)</f>
        <v>0.11632469410740626</v>
      </c>
    </row>
    <row r="26" spans="1:10" x14ac:dyDescent="0.25">
      <c r="A26" s="10"/>
      <c r="B26" s="10" t="s">
        <v>33</v>
      </c>
      <c r="C26" s="10" t="s">
        <v>34</v>
      </c>
      <c r="D26" s="59">
        <v>199000</v>
      </c>
      <c r="E26" s="59">
        <v>222089.1</v>
      </c>
      <c r="F26" s="80">
        <f t="shared" si="1"/>
        <v>111.60256281407035</v>
      </c>
      <c r="G26" s="80">
        <f>SUM(E26/E59*100)</f>
        <v>42.814793871543188</v>
      </c>
    </row>
    <row r="27" spans="1:10" x14ac:dyDescent="0.25">
      <c r="A27" s="10"/>
      <c r="B27" s="10" t="s">
        <v>35</v>
      </c>
      <c r="C27" s="10" t="s">
        <v>36</v>
      </c>
      <c r="D27" s="11">
        <v>0</v>
      </c>
      <c r="E27" s="11">
        <v>0</v>
      </c>
      <c r="F27" s="80">
        <v>0</v>
      </c>
      <c r="G27" s="80">
        <v>0</v>
      </c>
    </row>
    <row r="28" spans="1:10" x14ac:dyDescent="0.25">
      <c r="A28" s="10"/>
      <c r="B28" s="10" t="s">
        <v>37</v>
      </c>
      <c r="C28" s="10" t="s">
        <v>38</v>
      </c>
      <c r="D28" s="59"/>
      <c r="E28" s="59">
        <v>0</v>
      </c>
      <c r="F28" s="80">
        <v>0</v>
      </c>
      <c r="G28" s="80">
        <f>SUM(E28/E59*100)</f>
        <v>0</v>
      </c>
    </row>
    <row r="29" spans="1:10" x14ac:dyDescent="0.25">
      <c r="A29" s="6" t="s">
        <v>10</v>
      </c>
      <c r="B29" s="6"/>
      <c r="C29" s="6" t="s">
        <v>39</v>
      </c>
      <c r="D29" s="83">
        <f>SUM(D30:D41)</f>
        <v>150500</v>
      </c>
      <c r="E29" s="83">
        <f>SUM(E30:E41)</f>
        <v>133327.66999999998</v>
      </c>
      <c r="F29" s="81">
        <f t="shared" si="1"/>
        <v>88.58981395348836</v>
      </c>
      <c r="G29" s="81">
        <f>SUM(E29/E59*100)</f>
        <v>25.70318267948824</v>
      </c>
    </row>
    <row r="30" spans="1:10" x14ac:dyDescent="0.25">
      <c r="A30" s="12"/>
      <c r="B30" s="10" t="s">
        <v>40</v>
      </c>
      <c r="C30" s="10" t="s">
        <v>95</v>
      </c>
      <c r="D30" s="11"/>
      <c r="E30" s="11"/>
      <c r="F30" s="80"/>
      <c r="G30" s="64"/>
    </row>
    <row r="31" spans="1:10" x14ac:dyDescent="0.25">
      <c r="A31" s="10"/>
      <c r="B31" s="10" t="s">
        <v>41</v>
      </c>
      <c r="C31" s="10" t="s">
        <v>42</v>
      </c>
      <c r="D31" s="11"/>
      <c r="E31" s="11"/>
      <c r="F31" s="80"/>
      <c r="G31" s="64"/>
    </row>
    <row r="32" spans="1:10" x14ac:dyDescent="0.25">
      <c r="A32" s="11"/>
      <c r="B32" s="10" t="s">
        <v>43</v>
      </c>
      <c r="C32" s="10" t="s">
        <v>44</v>
      </c>
      <c r="D32" s="11"/>
      <c r="E32" s="11"/>
      <c r="F32" s="80"/>
      <c r="G32" s="64"/>
      <c r="J32" s="82"/>
    </row>
    <row r="33" spans="1:7" x14ac:dyDescent="0.25">
      <c r="A33" s="11"/>
      <c r="B33" s="10" t="s">
        <v>45</v>
      </c>
      <c r="C33" s="10" t="s">
        <v>46</v>
      </c>
      <c r="D33" s="59">
        <v>15300</v>
      </c>
      <c r="E33" s="59">
        <v>17959.189999999999</v>
      </c>
      <c r="F33" s="80">
        <f t="shared" si="1"/>
        <v>117.38032679738562</v>
      </c>
      <c r="G33" s="64">
        <f>SUM(E33/E59*100)</f>
        <v>3.4622096174457893</v>
      </c>
    </row>
    <row r="34" spans="1:7" x14ac:dyDescent="0.25">
      <c r="A34" s="11"/>
      <c r="B34" s="10"/>
      <c r="C34" s="10" t="s">
        <v>98</v>
      </c>
      <c r="D34" s="59">
        <v>7500</v>
      </c>
      <c r="E34" s="59">
        <v>0</v>
      </c>
      <c r="F34" s="80">
        <f t="shared" si="1"/>
        <v>0</v>
      </c>
      <c r="G34" s="64">
        <f>SUM(E34/E59*100)</f>
        <v>0</v>
      </c>
    </row>
    <row r="35" spans="1:7" x14ac:dyDescent="0.25">
      <c r="A35" s="10"/>
      <c r="B35" s="10" t="s">
        <v>47</v>
      </c>
      <c r="C35" s="10" t="s">
        <v>48</v>
      </c>
      <c r="D35" s="59">
        <v>9300</v>
      </c>
      <c r="E35" s="59">
        <v>16417.93</v>
      </c>
      <c r="F35" s="80">
        <f t="shared" si="1"/>
        <v>176.53688172043013</v>
      </c>
      <c r="G35" s="64">
        <f>SUM(E35/E59*100)</f>
        <v>3.165082341940352</v>
      </c>
    </row>
    <row r="36" spans="1:7" x14ac:dyDescent="0.25">
      <c r="A36" s="11"/>
      <c r="B36" s="10" t="s">
        <v>49</v>
      </c>
      <c r="C36" s="10" t="s">
        <v>50</v>
      </c>
      <c r="D36" s="59">
        <v>4000</v>
      </c>
      <c r="E36" s="59">
        <v>2620.08</v>
      </c>
      <c r="F36" s="80">
        <f t="shared" si="1"/>
        <v>65.501999999999995</v>
      </c>
      <c r="G36" s="64">
        <f>SUM(E36/E59*100)</f>
        <v>0.50510441587161581</v>
      </c>
    </row>
    <row r="37" spans="1:7" x14ac:dyDescent="0.25">
      <c r="A37" s="11"/>
      <c r="B37" s="10" t="s">
        <v>51</v>
      </c>
      <c r="C37" s="10" t="s">
        <v>52</v>
      </c>
      <c r="D37" s="59">
        <v>20000</v>
      </c>
      <c r="E37" s="59">
        <v>14901.3</v>
      </c>
      <c r="F37" s="80">
        <f t="shared" si="1"/>
        <v>74.506500000000003</v>
      </c>
      <c r="G37" s="64">
        <f>SUM(E37/E59*100)</f>
        <v>2.8727032885361168</v>
      </c>
    </row>
    <row r="38" spans="1:7" x14ac:dyDescent="0.25">
      <c r="A38" s="11"/>
      <c r="B38" s="10" t="s">
        <v>53</v>
      </c>
      <c r="C38" s="10" t="s">
        <v>54</v>
      </c>
      <c r="D38" s="59">
        <v>20000</v>
      </c>
      <c r="E38" s="59">
        <v>15092.08</v>
      </c>
      <c r="F38" s="80">
        <f t="shared" si="1"/>
        <v>75.460399999999993</v>
      </c>
      <c r="G38" s="64">
        <f>SUM(E38/E59*100)</f>
        <v>2.9094822496594364</v>
      </c>
    </row>
    <row r="39" spans="1:7" x14ac:dyDescent="0.25">
      <c r="A39" s="11"/>
      <c r="B39" s="10" t="s">
        <v>55</v>
      </c>
      <c r="C39" s="10" t="s">
        <v>56</v>
      </c>
      <c r="D39" s="59">
        <v>1400</v>
      </c>
      <c r="E39" s="11">
        <v>0</v>
      </c>
      <c r="F39" s="80">
        <f t="shared" si="1"/>
        <v>0</v>
      </c>
      <c r="G39" s="64">
        <v>0</v>
      </c>
    </row>
    <row r="40" spans="1:7" x14ac:dyDescent="0.25">
      <c r="A40" s="11"/>
      <c r="B40" s="10" t="s">
        <v>57</v>
      </c>
      <c r="C40" s="10" t="s">
        <v>58</v>
      </c>
      <c r="D40" s="59">
        <v>60000</v>
      </c>
      <c r="E40" s="59">
        <v>66337.09</v>
      </c>
      <c r="F40" s="80">
        <f t="shared" si="1"/>
        <v>110.56181666666667</v>
      </c>
      <c r="G40" s="64">
        <f>SUM(E40/E59*100)</f>
        <v>12.788600766034932</v>
      </c>
    </row>
    <row r="41" spans="1:7" x14ac:dyDescent="0.25">
      <c r="A41" s="11"/>
      <c r="B41" s="10"/>
      <c r="C41" s="10" t="s">
        <v>100</v>
      </c>
      <c r="D41" s="59">
        <v>13000</v>
      </c>
      <c r="E41" s="79">
        <v>0</v>
      </c>
      <c r="F41" s="80">
        <f t="shared" si="1"/>
        <v>0</v>
      </c>
      <c r="G41" s="64">
        <f>SUM(E41/E59*100)</f>
        <v>0</v>
      </c>
    </row>
    <row r="42" spans="1:7" x14ac:dyDescent="0.25">
      <c r="A42" s="6" t="s">
        <v>12</v>
      </c>
      <c r="B42" s="6"/>
      <c r="C42" s="6" t="s">
        <v>59</v>
      </c>
      <c r="D42" s="83">
        <f>SUM(D43:D47)</f>
        <v>22800</v>
      </c>
      <c r="E42" s="83">
        <f>SUM(E43:E47)</f>
        <v>18001.73</v>
      </c>
      <c r="F42" s="81">
        <f t="shared" si="1"/>
        <v>78.954956140350873</v>
      </c>
      <c r="G42" s="81">
        <f>SUM(E42/E59*100)</f>
        <v>3.4704105662149791</v>
      </c>
    </row>
    <row r="43" spans="1:7" x14ac:dyDescent="0.25">
      <c r="A43" s="10"/>
      <c r="B43" s="10" t="s">
        <v>60</v>
      </c>
      <c r="C43" s="10" t="s">
        <v>61</v>
      </c>
      <c r="D43" s="11"/>
      <c r="E43" s="11"/>
      <c r="F43" s="80"/>
      <c r="G43" s="64"/>
    </row>
    <row r="44" spans="1:7" x14ac:dyDescent="0.25">
      <c r="A44" s="10"/>
      <c r="B44" s="10" t="s">
        <v>62</v>
      </c>
      <c r="C44" s="10" t="s">
        <v>63</v>
      </c>
      <c r="D44" s="59">
        <v>1400</v>
      </c>
      <c r="E44" s="11">
        <v>0</v>
      </c>
      <c r="F44" s="80">
        <v>0</v>
      </c>
      <c r="G44" s="64">
        <v>0</v>
      </c>
    </row>
    <row r="45" spans="1:7" x14ac:dyDescent="0.25">
      <c r="A45" s="10"/>
      <c r="B45" s="10" t="s">
        <v>64</v>
      </c>
      <c r="C45" s="10" t="s">
        <v>65</v>
      </c>
      <c r="D45" s="11"/>
      <c r="E45" s="11"/>
      <c r="F45" s="80"/>
      <c r="G45" s="64"/>
    </row>
    <row r="46" spans="1:7" x14ac:dyDescent="0.25">
      <c r="A46" s="13"/>
      <c r="B46" s="10" t="s">
        <v>66</v>
      </c>
      <c r="C46" s="10" t="s">
        <v>67</v>
      </c>
      <c r="D46" s="59">
        <v>1400</v>
      </c>
      <c r="E46" s="59">
        <v>0</v>
      </c>
      <c r="F46" s="80">
        <f t="shared" si="1"/>
        <v>0</v>
      </c>
      <c r="G46" s="64">
        <v>0</v>
      </c>
    </row>
    <row r="47" spans="1:7" x14ac:dyDescent="0.25">
      <c r="A47" s="12"/>
      <c r="B47" s="10" t="s">
        <v>68</v>
      </c>
      <c r="C47" s="10" t="s">
        <v>69</v>
      </c>
      <c r="D47" s="59">
        <v>20000</v>
      </c>
      <c r="E47" s="83">
        <v>18001.73</v>
      </c>
      <c r="F47" s="80">
        <f t="shared" si="1"/>
        <v>90.008650000000003</v>
      </c>
      <c r="G47" s="64">
        <f>SUM(E47/E59*100)</f>
        <v>3.4704105662149791</v>
      </c>
    </row>
    <row r="48" spans="1:7" x14ac:dyDescent="0.25">
      <c r="A48" s="6" t="s">
        <v>14</v>
      </c>
      <c r="B48" s="6"/>
      <c r="C48" s="6" t="s">
        <v>70</v>
      </c>
      <c r="D48" s="84"/>
      <c r="E48" s="84"/>
      <c r="F48" s="81"/>
      <c r="G48" s="81"/>
    </row>
    <row r="49" spans="1:7" x14ac:dyDescent="0.25">
      <c r="A49" s="10"/>
      <c r="B49" s="10" t="s">
        <v>71</v>
      </c>
      <c r="C49" s="10" t="s">
        <v>72</v>
      </c>
      <c r="D49" s="11"/>
      <c r="E49" s="11"/>
      <c r="F49" s="80"/>
      <c r="G49" s="64"/>
    </row>
    <row r="50" spans="1:7" x14ac:dyDescent="0.25">
      <c r="A50" s="10"/>
      <c r="B50" s="10" t="s">
        <v>73</v>
      </c>
      <c r="C50" s="10" t="s">
        <v>74</v>
      </c>
      <c r="D50" s="11"/>
      <c r="E50" s="11"/>
      <c r="F50" s="80"/>
      <c r="G50" s="64"/>
    </row>
    <row r="51" spans="1:7" x14ac:dyDescent="0.25">
      <c r="A51" s="6" t="s">
        <v>16</v>
      </c>
      <c r="B51" s="6"/>
      <c r="C51" s="6" t="s">
        <v>75</v>
      </c>
      <c r="D51" s="83">
        <f>SUM(D52:D55)</f>
        <v>132700</v>
      </c>
      <c r="E51" s="83">
        <f>SUM(E52:E55)</f>
        <v>120068.57</v>
      </c>
      <c r="F51" s="81">
        <f t="shared" si="1"/>
        <v>90.481213262999248</v>
      </c>
      <c r="G51" s="81">
        <f>SUM(E51/E59*100)</f>
        <v>23.147066087443978</v>
      </c>
    </row>
    <row r="52" spans="1:7" x14ac:dyDescent="0.25">
      <c r="A52" s="10"/>
      <c r="B52" s="10" t="s">
        <v>76</v>
      </c>
      <c r="C52" s="10" t="s">
        <v>77</v>
      </c>
      <c r="D52" s="59">
        <v>112000</v>
      </c>
      <c r="E52" s="59">
        <v>103507.43</v>
      </c>
      <c r="F52" s="80">
        <f t="shared" si="1"/>
        <v>92.41734821428571</v>
      </c>
      <c r="G52" s="64">
        <f>SUM(E52/E59*100)</f>
        <v>19.95437542690382</v>
      </c>
    </row>
    <row r="53" spans="1:7" x14ac:dyDescent="0.25">
      <c r="A53" s="10"/>
      <c r="B53" s="10" t="s">
        <v>78</v>
      </c>
      <c r="C53" s="10" t="s">
        <v>79</v>
      </c>
      <c r="D53" s="59">
        <v>20000</v>
      </c>
      <c r="E53" s="59">
        <v>15725.29</v>
      </c>
      <c r="F53" s="80">
        <f t="shared" si="1"/>
        <v>78.626450000000006</v>
      </c>
      <c r="G53" s="64">
        <f>SUM(E53/E59*100)</f>
        <v>3.031553776931148</v>
      </c>
    </row>
    <row r="54" spans="1:7" x14ac:dyDescent="0.25">
      <c r="A54" s="11"/>
      <c r="B54" s="10" t="s">
        <v>80</v>
      </c>
      <c r="C54" s="10" t="s">
        <v>81</v>
      </c>
      <c r="D54" s="59">
        <v>700</v>
      </c>
      <c r="E54" s="59">
        <v>835.85</v>
      </c>
      <c r="F54" s="80">
        <f t="shared" si="1"/>
        <v>119.40714285714287</v>
      </c>
      <c r="G54" s="64">
        <f>SUM(E54/E59*100)</f>
        <v>0.16113688360900816</v>
      </c>
    </row>
    <row r="55" spans="1:7" x14ac:dyDescent="0.25">
      <c r="A55" s="11"/>
      <c r="B55" s="10" t="s">
        <v>82</v>
      </c>
      <c r="C55" s="10" t="s">
        <v>83</v>
      </c>
      <c r="D55" s="11">
        <v>0</v>
      </c>
      <c r="E55" s="11">
        <v>0</v>
      </c>
      <c r="F55" s="80"/>
      <c r="G55" s="64"/>
    </row>
    <row r="56" spans="1:7" x14ac:dyDescent="0.25">
      <c r="A56" s="11"/>
      <c r="B56" s="10"/>
      <c r="C56" s="10" t="s">
        <v>104</v>
      </c>
      <c r="D56" s="11">
        <v>0</v>
      </c>
      <c r="E56" s="79">
        <v>9654.6200000000008</v>
      </c>
      <c r="F56" s="80">
        <v>0</v>
      </c>
      <c r="G56" s="64">
        <f>SUM(E56/E59*100)</f>
        <v>1.8612375177713734</v>
      </c>
    </row>
    <row r="57" spans="1:7" x14ac:dyDescent="0.25">
      <c r="A57" s="6" t="s">
        <v>18</v>
      </c>
      <c r="B57" s="6"/>
      <c r="C57" s="6" t="s">
        <v>84</v>
      </c>
      <c r="D57" s="60">
        <v>12000</v>
      </c>
      <c r="E57" s="60">
        <v>0</v>
      </c>
      <c r="F57" s="62">
        <f t="shared" si="1"/>
        <v>0</v>
      </c>
      <c r="G57" s="62"/>
    </row>
    <row r="58" spans="1:7" x14ac:dyDescent="0.25">
      <c r="A58" s="6" t="s">
        <v>85</v>
      </c>
      <c r="B58" s="6"/>
      <c r="C58" s="6" t="s">
        <v>86</v>
      </c>
      <c r="D58" s="5"/>
      <c r="E58" s="5"/>
      <c r="F58" s="62"/>
      <c r="G58" s="62"/>
    </row>
    <row r="59" spans="1:7" ht="15.75" x14ac:dyDescent="0.25">
      <c r="A59" s="91"/>
      <c r="B59" s="91"/>
      <c r="C59" s="9" t="s">
        <v>87</v>
      </c>
      <c r="D59" s="61">
        <f>SUM(D23+D29+D42+D51+D57)</f>
        <v>555000</v>
      </c>
      <c r="E59" s="61">
        <f>SUM(E23+E29+E42+E51+E56)</f>
        <v>518720.47</v>
      </c>
      <c r="F59" s="75">
        <f t="shared" si="1"/>
        <v>93.46314774774774</v>
      </c>
      <c r="G59" s="63">
        <f>SUM(G23+G29+G42+G51+G56)</f>
        <v>100</v>
      </c>
    </row>
    <row r="60" spans="1:7" x14ac:dyDescent="0.25">
      <c r="A60" s="92"/>
      <c r="B60" s="92"/>
      <c r="C60" s="25"/>
      <c r="D60" s="26"/>
      <c r="E60" s="26"/>
      <c r="F60" s="26"/>
      <c r="G60" s="26"/>
    </row>
    <row r="61" spans="1:7" x14ac:dyDescent="0.25">
      <c r="A61" s="11"/>
      <c r="B61" s="11"/>
      <c r="C61" s="12"/>
      <c r="D61" s="11"/>
      <c r="E61" s="11"/>
      <c r="F61" s="11"/>
      <c r="G61" s="11"/>
    </row>
    <row r="62" spans="1:7" x14ac:dyDescent="0.25">
      <c r="A62" s="14" t="s">
        <v>88</v>
      </c>
      <c r="B62" s="14"/>
      <c r="C62" s="15" t="s">
        <v>89</v>
      </c>
      <c r="D62" s="16"/>
      <c r="E62" s="16"/>
      <c r="F62" s="16"/>
      <c r="G62" s="16"/>
    </row>
    <row r="63" spans="1:7" ht="30" x14ac:dyDescent="0.25">
      <c r="A63" s="10"/>
      <c r="B63" s="10"/>
      <c r="C63" s="17" t="s">
        <v>90</v>
      </c>
      <c r="D63" s="11"/>
      <c r="E63" s="11"/>
      <c r="F63" s="11"/>
      <c r="G63" s="11"/>
    </row>
    <row r="64" spans="1:7" x14ac:dyDescent="0.25">
      <c r="A64" s="10"/>
      <c r="B64" s="10"/>
      <c r="C64" s="17" t="s">
        <v>91</v>
      </c>
      <c r="D64" s="11"/>
      <c r="E64" s="11"/>
      <c r="F64" s="11"/>
      <c r="G64" s="11"/>
    </row>
    <row r="65" spans="1:7" x14ac:dyDescent="0.25">
      <c r="A65" s="18"/>
      <c r="B65" s="18"/>
      <c r="C65" s="9" t="s">
        <v>92</v>
      </c>
      <c r="D65" s="19"/>
      <c r="E65" s="19"/>
      <c r="F65" s="19"/>
      <c r="G65" s="19"/>
    </row>
    <row r="66" spans="1:7" x14ac:dyDescent="0.25">
      <c r="A66" s="11"/>
      <c r="B66" s="11"/>
      <c r="C66" s="12"/>
      <c r="D66" s="11"/>
      <c r="E66" s="11"/>
      <c r="F66" s="11"/>
      <c r="G66" s="11"/>
    </row>
    <row r="67" spans="1:7" ht="18.75" x14ac:dyDescent="0.25">
      <c r="A67" s="89" t="s">
        <v>93</v>
      </c>
      <c r="B67" s="89"/>
      <c r="C67" s="20" t="s">
        <v>94</v>
      </c>
      <c r="D67" s="19"/>
      <c r="E67" s="19"/>
      <c r="F67" s="19"/>
      <c r="G67" s="19"/>
    </row>
    <row r="68" spans="1:7" ht="18.75" x14ac:dyDescent="0.25">
      <c r="A68" s="3"/>
      <c r="C68" t="s">
        <v>105</v>
      </c>
      <c r="E68" s="77">
        <v>98399.94</v>
      </c>
    </row>
    <row r="69" spans="1:7" ht="18.75" x14ac:dyDescent="0.25">
      <c r="A69" s="3"/>
      <c r="C69" s="70" t="s">
        <v>109</v>
      </c>
      <c r="E69" s="78"/>
    </row>
  </sheetData>
  <mergeCells count="15">
    <mergeCell ref="A59:B59"/>
    <mergeCell ref="A60:B60"/>
    <mergeCell ref="A67:B67"/>
    <mergeCell ref="F2:F4"/>
    <mergeCell ref="A16:A18"/>
    <mergeCell ref="B16:B18"/>
    <mergeCell ref="C16:C18"/>
    <mergeCell ref="D16:D18"/>
    <mergeCell ref="E16:E18"/>
    <mergeCell ref="F16:F18"/>
    <mergeCell ref="A2:A4"/>
    <mergeCell ref="B2:B4"/>
    <mergeCell ref="C2:C4"/>
    <mergeCell ref="D2:D4"/>
    <mergeCell ref="E2:E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Program rada</vt:lpstr>
      <vt:lpstr>Izvješće</vt:lpstr>
      <vt:lpstr>'Program rada'!_Hlk54087109</vt:lpstr>
      <vt:lpstr>Izvješće!_Hlk54516215</vt:lpstr>
      <vt:lpstr>'Program rada'!_Toc55895370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Galić</dc:creator>
  <cp:lastModifiedBy>Windows korisnik</cp:lastModifiedBy>
  <cp:lastPrinted>2023-02-14T09:27:13Z</cp:lastPrinted>
  <dcterms:created xsi:type="dcterms:W3CDTF">2015-06-05T18:17:20Z</dcterms:created>
  <dcterms:modified xsi:type="dcterms:W3CDTF">2024-02-21T13:55:14Z</dcterms:modified>
</cp:coreProperties>
</file>