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 Pag Ured\Desktop\IZVJEŠTAJI 2023.g\"/>
    </mc:Choice>
  </mc:AlternateContent>
  <bookViews>
    <workbookView xWindow="-120" yWindow="-120" windowWidth="29040" windowHeight="15840" activeTab="1"/>
  </bookViews>
  <sheets>
    <sheet name="Program rada" sheetId="1" r:id="rId1"/>
    <sheet name="Izvješće" sheetId="2" r:id="rId2"/>
  </sheets>
  <definedNames>
    <definedName name="_Hlk54087109" localSheetId="0">'Program rada'!$A$55</definedName>
    <definedName name="_Hlk54516215" localSheetId="1">Izvješće!$C$31</definedName>
    <definedName name="_Toc55895370" localSheetId="0">'Program rada'!$A$1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 l="1"/>
  <c r="G35" i="2" l="1"/>
  <c r="E23" i="2" l="1"/>
  <c r="D23" i="2" l="1"/>
  <c r="G24" i="2" l="1"/>
  <c r="G26" i="2"/>
  <c r="G33" i="2"/>
  <c r="G36" i="2"/>
  <c r="G37" i="2"/>
  <c r="G38" i="2"/>
  <c r="G40" i="2"/>
  <c r="G47" i="2"/>
  <c r="G52" i="2"/>
  <c r="G53" i="2"/>
  <c r="G54" i="2"/>
  <c r="G57" i="2"/>
  <c r="G6" i="2"/>
  <c r="G7" i="2"/>
  <c r="G8" i="2"/>
  <c r="G9" i="2"/>
  <c r="G12" i="2"/>
  <c r="E42" i="2" l="1"/>
  <c r="E51" i="2" l="1"/>
  <c r="E29" i="2"/>
  <c r="E5" i="2"/>
  <c r="F8" i="2" l="1"/>
  <c r="F14" i="2"/>
  <c r="F7" i="2"/>
  <c r="F12" i="2"/>
  <c r="F6" i="2"/>
  <c r="F9" i="2"/>
  <c r="F5" i="2"/>
  <c r="E59" i="2"/>
  <c r="D51" i="2"/>
  <c r="G51" i="2" s="1"/>
  <c r="D42" i="2"/>
  <c r="G42" i="2" s="1"/>
  <c r="D29" i="2"/>
  <c r="G29" i="2" s="1"/>
  <c r="D5" i="2"/>
  <c r="G5" i="2" s="1"/>
  <c r="G23" i="2"/>
  <c r="F47" i="2" l="1"/>
  <c r="F35" i="2"/>
  <c r="F28" i="2"/>
  <c r="F29" i="2"/>
  <c r="G14" i="2"/>
  <c r="D59" i="2"/>
  <c r="G59" i="2" s="1"/>
  <c r="F57" i="2"/>
  <c r="F42" i="2"/>
  <c r="F34" i="2"/>
  <c r="F26" i="2"/>
  <c r="F54" i="2"/>
  <c r="F37" i="2"/>
  <c r="F24" i="2"/>
  <c r="F52" i="2"/>
  <c r="F39" i="2"/>
  <c r="F36" i="2"/>
  <c r="F41" i="2"/>
  <c r="F33" i="2"/>
  <c r="F59" i="2"/>
  <c r="F46" i="2"/>
  <c r="F40" i="2"/>
  <c r="F23" i="2"/>
  <c r="F51" i="2"/>
  <c r="F38" i="2"/>
  <c r="F25" i="2"/>
  <c r="F53" i="2"/>
  <c r="D3" i="1"/>
  <c r="D48" i="1"/>
  <c r="D45" i="1"/>
  <c r="D39" i="1"/>
  <c r="D26" i="1"/>
  <c r="D20" i="1"/>
  <c r="D16" i="1"/>
  <c r="D55" i="1" l="1"/>
  <c r="E31" i="1" s="1"/>
  <c r="D12" i="1"/>
  <c r="E44" i="1" l="1"/>
  <c r="E46" i="1"/>
  <c r="E42" i="1"/>
  <c r="E49" i="1"/>
  <c r="E47" i="1"/>
  <c r="E41" i="1"/>
  <c r="E43" i="1"/>
  <c r="E18" i="1"/>
  <c r="E24" i="1"/>
  <c r="E25" i="1"/>
  <c r="E27" i="1"/>
  <c r="E28" i="1"/>
  <c r="E29" i="1"/>
  <c r="E30" i="1"/>
  <c r="E50" i="1"/>
  <c r="E55" i="1"/>
  <c r="E32" i="1"/>
  <c r="E51" i="1"/>
  <c r="E33" i="1"/>
  <c r="E23" i="1"/>
  <c r="E34" i="1"/>
  <c r="E17" i="1"/>
  <c r="E35" i="1"/>
  <c r="E36" i="1"/>
  <c r="E19" i="1"/>
  <c r="E37" i="1"/>
  <c r="E21" i="1"/>
  <c r="E38" i="1"/>
  <c r="E22" i="1"/>
  <c r="E40" i="1"/>
  <c r="E8" i="1"/>
  <c r="E11" i="1"/>
  <c r="E3" i="1"/>
  <c r="E52" i="1"/>
  <c r="E53" i="1"/>
  <c r="E26" i="1"/>
  <c r="E39" i="1"/>
  <c r="E48" i="1"/>
  <c r="E20" i="1"/>
  <c r="E45" i="1"/>
  <c r="E16" i="1"/>
  <c r="E9" i="1"/>
  <c r="E10" i="1"/>
  <c r="E5" i="1"/>
  <c r="E6" i="1"/>
  <c r="E4" i="1"/>
  <c r="E7" i="1"/>
</calcChain>
</file>

<file path=xl/sharedStrings.xml><?xml version="1.0" encoding="utf-8"?>
<sst xmlns="http://schemas.openxmlformats.org/spreadsheetml/2006/main" count="231" uniqueCount="115">
  <si>
    <t>PRIHODI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</si>
  <si>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</si>
  <si>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</si>
  <si>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</si>
  <si>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</si>
  <si>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</si>
  <si>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</si>
  <si>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</si>
  <si>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</si>
  <si>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</si>
  <si>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</si>
  <si>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</si>
  <si>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</si>
  <si>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</si>
  <si>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</si>
  <si>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</si>
  <si>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</si>
  <si>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</si>
  <si>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</si>
  <si>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</si>
  <si>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</si>
  <si>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</si>
  <si>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</si>
  <si>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</si>
  <si>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</si>
  <si>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</si>
  <si>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</si>
  <si>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</si>
  <si>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</si>
  <si>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</si>
  <si>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</si>
  <si>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</si>
  <si>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</si>
  <si>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</si>
  <si>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</si>
  <si>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</si>
  <si>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</si>
  <si>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</si>
  <si>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</si>
  <si>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</si>
  <si>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</si>
  <si>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</si>
  <si>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</si>
  <si>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</si>
  <si>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</si>
  <si>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</si>
  <si>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</si>
  <si>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</si>
  <si>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</si>
  <si>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</si>
  <si>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</si>
  <si>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</si>
  <si>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</si>
  <si>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</si>
  <si>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</si>
  <si>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</si>
  <si>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</si>
  <si>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</si>
  <si>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</si>
  <si>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</si>
  <si>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</si>
  <si>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</si>
  <si>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</si>
  <si>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</si>
  <si>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</si>
  <si>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</si>
  <si>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</si>
  <si>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</si>
  <si>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</si>
  <si>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</si>
  <si>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</si>
  <si>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</si>
  <si>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</si>
  <si>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</si>
  <si>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</si>
  <si>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</si>
  <si>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</si>
  <si>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</si>
  <si>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</si>
  <si>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</si>
  <si>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</si>
  <si>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</si>
  <si>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</si>
  <si>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</si>
  <si>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</si>
  <si>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</si>
  <si>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</si>
  <si>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</si>
  <si>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</si>
  <si>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</si>
  <si>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</si>
  <si>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</si>
  <si>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</si>
  <si>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</si>
  <si>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</si>
  <si>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 xml:space="preserve">udio % u realizaciji </t>
  </si>
  <si>
    <t xml:space="preserve">indeks </t>
  </si>
  <si>
    <t>/rebalans</t>
  </si>
  <si>
    <t>udio % u realizaciji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</si>
  <si>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10"/>
        <color rgb="FF000000"/>
        <rFont val="Calibri"/>
        <family val="2"/>
        <charset val="238"/>
        <scheme val="minor"/>
      </rPr>
      <t>brend</t>
    </r>
    <r>
      <rPr>
        <b/>
        <sz val="10"/>
        <color rgb="FF000000"/>
        <rFont val="Calibri"/>
        <family val="2"/>
        <charset val="238"/>
        <scheme val="minor"/>
      </rPr>
      <t xml:space="preserve"> arhitekture</t>
    </r>
  </si>
  <si>
    <r>
      <t xml:space="preserve">Definiranje </t>
    </r>
    <r>
      <rPr>
        <b/>
        <i/>
        <sz val="14"/>
        <color rgb="FF000000"/>
        <rFont val="Calibri"/>
        <family val="2"/>
        <charset val="238"/>
        <scheme val="minor"/>
      </rPr>
      <t>brending</t>
    </r>
    <r>
      <rPr>
        <b/>
        <sz val="14"/>
        <color rgb="FF000000"/>
        <rFont val="Calibri"/>
        <family val="2"/>
        <charset val="238"/>
        <scheme val="minor"/>
      </rPr>
      <t xml:space="preserve"> sustava i</t>
    </r>
    <r>
      <rPr>
        <b/>
        <i/>
        <sz val="14"/>
        <color rgb="FF000000"/>
        <rFont val="Calibri"/>
        <family val="2"/>
        <charset val="238"/>
        <scheme val="minor"/>
      </rPr>
      <t xml:space="preserve"> brend </t>
    </r>
    <r>
      <rPr>
        <b/>
        <sz val="14"/>
        <color rgb="FF000000"/>
        <rFont val="Calibri"/>
        <family val="2"/>
        <charset val="238"/>
        <scheme val="minor"/>
      </rPr>
      <t>arhitekture</t>
    </r>
  </si>
  <si>
    <t xml:space="preserve">Marketinške i poslovne suradnje </t>
  </si>
  <si>
    <t>Marketinške suradnje - mobilne aplikacije</t>
  </si>
  <si>
    <t>Postavljanje info punkta</t>
  </si>
  <si>
    <t>Postavlj.info punkta i postavljanje i održav.turističke signalizacije</t>
  </si>
  <si>
    <t>izvršenje</t>
  </si>
  <si>
    <t>PRIJENOS VIŠKA U IDUĆU GODINU</t>
  </si>
  <si>
    <t>Troškovi amortizacije</t>
  </si>
  <si>
    <t>FINANCIJEKI IZVJEŠTAJ I - XII 2023.</t>
  </si>
  <si>
    <t>REBALANS 2023.</t>
  </si>
  <si>
    <t>IZVRŠENJE 2023.</t>
  </si>
  <si>
    <t>UKUPNO</t>
  </si>
  <si>
    <t>FINANCIJSKI PLAN ZA 2024.g.</t>
  </si>
  <si>
    <t>Plan za 2024.</t>
  </si>
  <si>
    <t>Pag, veljača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</si>
</sst>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left" vertical="center" indent="3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4" fillId="0" borderId="0" xfId="0" applyFont="1"/>
    <xf numFmtId="4" fontId="22" fillId="0" borderId="1" xfId="0" applyNumberFormat="1" applyFont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22" fillId="2" borderId="1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center" wrapText="1"/>
    </xf>
    <xf numFmtId="4" fontId="22" fillId="0" borderId="0" xfId="0" applyNumberFormat="1" applyFont="1"/>
    <xf numFmtId="4" fontId="21" fillId="0" borderId="1" xfId="0" applyNumberFormat="1" applyFont="1" applyBorder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4" fontId="21" fillId="4" borderId="0" xfId="0" applyNumberFormat="1" applyFont="1" applyFill="1" applyBorder="1" applyAlignment="1">
      <alignment vertical="center"/>
    </xf>
    <xf numFmtId="4" fontId="21" fillId="5" borderId="1" xfId="0" applyNumberFormat="1" applyFont="1" applyFill="1" applyBorder="1" applyAlignment="1">
      <alignment vertical="center"/>
    </xf>
    <xf numFmtId="4" fontId="24" fillId="3" borderId="1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4" fontId="0" fillId="0" borderId="0" xfId="0" applyNumberFormat="1"/>
    <xf numFmtId="14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" fillId="0" borderId="0" xfId="0" applyFont="1"/>
    <xf numFmtId="2" fontId="8" fillId="2" borderId="1" xfId="0" applyNumberFormat="1" applyFont="1" applyFill="1" applyBorder="1" applyAlignment="1">
      <alignment vertical="center"/>
    </xf>
    <xf numFmtId="2" fontId="8" fillId="7" borderId="1" xfId="0" applyNumberFormat="1" applyFont="1" applyFill="1" applyBorder="1" applyAlignment="1">
      <alignment vertical="center"/>
    </xf>
    <xf numFmtId="2" fontId="1" fillId="6" borderId="1" xfId="1" applyNumberForma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12" fillId="3" borderId="1" xfId="0" applyNumberFormat="1" applyFont="1" applyFill="1" applyBorder="1" applyAlignment="1">
      <alignment vertical="center"/>
    </xf>
    <xf numFmtId="4" fontId="27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2" fontId="15" fillId="3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" workbookViewId="0">
      <selection activeCell="D64" sqref="D64"/>
    </sheetView>
  </sheetViews>
  <sheetFormatPr defaultRowHeight="15" x14ac:dyDescent="0.25"/>
  <cols>
    <col min="1" max="1" width="7" customWidth="1"/>
    <col min="2" max="2" width="7.28515625" customWidth="1"/>
    <col min="3" max="3" width="74.5703125" customWidth="1"/>
    <col min="4" max="4" width="18.140625" customWidth="1"/>
  </cols>
  <sheetData>
    <row r="1" spans="1:5" ht="21" x14ac:dyDescent="0.25">
      <c r="A1" s="1"/>
      <c r="C1" s="43" t="s">
        <v>112</v>
      </c>
    </row>
    <row r="2" spans="1:5" ht="18.75" x14ac:dyDescent="0.25">
      <c r="A2" s="28"/>
      <c r="B2" s="29"/>
      <c r="C2" s="30" t="s">
        <v>0</v>
      </c>
      <c r="D2" s="45" t="s">
        <v>113</v>
      </c>
      <c r="E2" s="45" t="s">
        <v>1</v>
      </c>
    </row>
    <row r="3" spans="1:5" ht="18.75" x14ac:dyDescent="0.25">
      <c r="A3" s="29" t="s">
        <v>2</v>
      </c>
      <c r="B3" s="29"/>
      <c r="C3" s="29" t="s">
        <v>3</v>
      </c>
      <c r="D3" s="46">
        <f>SUM(D4:D5)</f>
        <v>407000</v>
      </c>
      <c r="E3" s="46">
        <f>100/D12*D3</f>
        <v>77.523809523809533</v>
      </c>
    </row>
    <row r="4" spans="1:5" ht="18.75" x14ac:dyDescent="0.25">
      <c r="A4" s="31"/>
      <c r="B4" s="31" t="s">
        <v>4</v>
      </c>
      <c r="C4" s="31" t="s">
        <v>5</v>
      </c>
      <c r="D4" s="44">
        <v>355000</v>
      </c>
      <c r="E4" s="47">
        <f>100/D12*D4</f>
        <v>67.61904761904762</v>
      </c>
    </row>
    <row r="5" spans="1:5" ht="18.75" x14ac:dyDescent="0.25">
      <c r="A5" s="32"/>
      <c r="B5" s="31" t="s">
        <v>6</v>
      </c>
      <c r="C5" s="31" t="s">
        <v>7</v>
      </c>
      <c r="D5" s="47">
        <v>52000</v>
      </c>
      <c r="E5" s="47">
        <f>100/D12*D5</f>
        <v>9.9047619047619051</v>
      </c>
    </row>
    <row r="6" spans="1:5" ht="37.5" x14ac:dyDescent="0.25">
      <c r="A6" s="29" t="s">
        <v>8</v>
      </c>
      <c r="B6" s="29"/>
      <c r="C6" s="29" t="s">
        <v>9</v>
      </c>
      <c r="D6" s="46">
        <v>15000</v>
      </c>
      <c r="E6" s="46">
        <f>100/D12*D6</f>
        <v>2.8571428571428572</v>
      </c>
    </row>
    <row r="7" spans="1:5" ht="18.75" x14ac:dyDescent="0.25">
      <c r="A7" s="33" t="s">
        <v>10</v>
      </c>
      <c r="B7" s="33"/>
      <c r="C7" s="33" t="s">
        <v>11</v>
      </c>
      <c r="D7" s="46">
        <v>8000</v>
      </c>
      <c r="E7" s="46">
        <f>100/D12*D7</f>
        <v>1.5238095238095239</v>
      </c>
    </row>
    <row r="8" spans="1:5" ht="18.75" x14ac:dyDescent="0.25">
      <c r="A8" s="33" t="s">
        <v>12</v>
      </c>
      <c r="B8" s="33"/>
      <c r="C8" s="33" t="s">
        <v>13</v>
      </c>
      <c r="D8" s="46"/>
      <c r="E8" s="46">
        <f>100/D12*D8</f>
        <v>0</v>
      </c>
    </row>
    <row r="9" spans="1:5" ht="18.75" x14ac:dyDescent="0.25">
      <c r="A9" s="33" t="s">
        <v>14</v>
      </c>
      <c r="B9" s="34"/>
      <c r="C9" s="33" t="s">
        <v>15</v>
      </c>
      <c r="D9" s="48">
        <v>0</v>
      </c>
      <c r="E9" s="46">
        <f>100/D12*D9</f>
        <v>0</v>
      </c>
    </row>
    <row r="10" spans="1:5" ht="18.75" x14ac:dyDescent="0.25">
      <c r="A10" s="33" t="s">
        <v>16</v>
      </c>
      <c r="B10" s="34"/>
      <c r="C10" s="33" t="s">
        <v>17</v>
      </c>
      <c r="D10" s="48">
        <v>95000</v>
      </c>
      <c r="E10" s="46">
        <f>100/D12*D10</f>
        <v>18.095238095238095</v>
      </c>
    </row>
    <row r="11" spans="1:5" ht="18.75" x14ac:dyDescent="0.25">
      <c r="A11" s="33" t="s">
        <v>18</v>
      </c>
      <c r="B11" s="33"/>
      <c r="C11" s="33" t="s">
        <v>19</v>
      </c>
      <c r="D11" s="46"/>
      <c r="E11" s="46">
        <f>100/D12*D11</f>
        <v>0</v>
      </c>
    </row>
    <row r="12" spans="1:5" ht="18.75" x14ac:dyDescent="0.25">
      <c r="A12" s="76"/>
      <c r="B12" s="76"/>
      <c r="C12" s="21" t="s">
        <v>20</v>
      </c>
      <c r="D12" s="79">
        <f>D3+D6+D7+D8+D9+D10+D11</f>
        <v>525000</v>
      </c>
      <c r="E12" s="79"/>
    </row>
    <row r="13" spans="1:5" ht="18.75" x14ac:dyDescent="0.25">
      <c r="A13" s="35"/>
      <c r="B13" s="35"/>
      <c r="C13" s="35"/>
      <c r="D13" s="49"/>
      <c r="E13" s="49"/>
    </row>
    <row r="14" spans="1:5" ht="18.75" x14ac:dyDescent="0.3">
      <c r="A14" s="2"/>
      <c r="B14" s="36"/>
      <c r="C14" s="36"/>
      <c r="D14" s="50"/>
      <c r="E14" s="50"/>
    </row>
    <row r="15" spans="1:5" ht="18.75" x14ac:dyDescent="0.25">
      <c r="A15" s="29"/>
      <c r="B15" s="29"/>
      <c r="C15" s="30" t="s">
        <v>21</v>
      </c>
      <c r="D15" s="45" t="s">
        <v>113</v>
      </c>
      <c r="E15" s="45" t="s">
        <v>1</v>
      </c>
    </row>
    <row r="16" spans="1:5" ht="18.75" x14ac:dyDescent="0.25">
      <c r="A16" s="29" t="s">
        <v>2</v>
      </c>
      <c r="B16" s="29"/>
      <c r="C16" s="29" t="s">
        <v>22</v>
      </c>
      <c r="D16" s="46">
        <f>SUM(D17:D19)</f>
        <v>0</v>
      </c>
      <c r="E16" s="46">
        <f>100/D55*D16</f>
        <v>0</v>
      </c>
    </row>
    <row r="17" spans="1:5" ht="37.5" x14ac:dyDescent="0.25">
      <c r="A17" s="37"/>
      <c r="B17" s="37" t="s">
        <v>4</v>
      </c>
      <c r="C17" s="37" t="s">
        <v>23</v>
      </c>
      <c r="D17" s="51"/>
      <c r="E17" s="51">
        <f>100/D55*D17</f>
        <v>0</v>
      </c>
    </row>
    <row r="18" spans="1:5" ht="18.75" x14ac:dyDescent="0.25">
      <c r="A18" s="38"/>
      <c r="B18" s="37" t="s">
        <v>6</v>
      </c>
      <c r="C18" s="37" t="s">
        <v>24</v>
      </c>
      <c r="D18" s="51"/>
      <c r="E18" s="51">
        <f>100/D55*D18</f>
        <v>0</v>
      </c>
    </row>
    <row r="19" spans="1:5" ht="18.75" x14ac:dyDescent="0.25">
      <c r="A19" s="37"/>
      <c r="B19" s="37" t="s">
        <v>25</v>
      </c>
      <c r="C19" s="37" t="s">
        <v>26</v>
      </c>
      <c r="D19" s="51"/>
      <c r="E19" s="51">
        <f>100/D55*D19</f>
        <v>0</v>
      </c>
    </row>
    <row r="20" spans="1:5" ht="18.75" x14ac:dyDescent="0.25">
      <c r="A20" s="29" t="s">
        <v>27</v>
      </c>
      <c r="B20" s="29"/>
      <c r="C20" s="29" t="s">
        <v>28</v>
      </c>
      <c r="D20" s="46">
        <f>SUM(D21:D25)</f>
        <v>213000</v>
      </c>
      <c r="E20" s="46">
        <f>100/D55*D20</f>
        <v>40.571428571428569</v>
      </c>
    </row>
    <row r="21" spans="1:5" ht="37.5" x14ac:dyDescent="0.25">
      <c r="A21" s="38"/>
      <c r="B21" s="37" t="s">
        <v>29</v>
      </c>
      <c r="C21" s="37" t="s">
        <v>30</v>
      </c>
      <c r="D21" s="51">
        <v>18000</v>
      </c>
      <c r="E21" s="51">
        <f>100/D55*D21</f>
        <v>3.4285714285714288</v>
      </c>
    </row>
    <row r="22" spans="1:5" ht="18.75" x14ac:dyDescent="0.25">
      <c r="A22" s="37"/>
      <c r="B22" s="37" t="s">
        <v>31</v>
      </c>
      <c r="C22" s="37" t="s">
        <v>32</v>
      </c>
      <c r="D22" s="51">
        <v>1000</v>
      </c>
      <c r="E22" s="51">
        <f>100/D55*D22</f>
        <v>0.19047619047619049</v>
      </c>
    </row>
    <row r="23" spans="1:5" ht="18.75" x14ac:dyDescent="0.25">
      <c r="A23" s="37"/>
      <c r="B23" s="37" t="s">
        <v>33</v>
      </c>
      <c r="C23" s="37" t="s">
        <v>34</v>
      </c>
      <c r="D23" s="51">
        <v>194000</v>
      </c>
      <c r="E23" s="51">
        <f>100/D55*D23</f>
        <v>36.952380952380956</v>
      </c>
    </row>
    <row r="24" spans="1:5" ht="18.75" x14ac:dyDescent="0.25">
      <c r="A24" s="37"/>
      <c r="B24" s="37" t="s">
        <v>35</v>
      </c>
      <c r="C24" s="37" t="s">
        <v>36</v>
      </c>
      <c r="D24" s="51">
        <v>0</v>
      </c>
      <c r="E24" s="51">
        <f>100/D55*D24</f>
        <v>0</v>
      </c>
    </row>
    <row r="25" spans="1:5" ht="18.75" x14ac:dyDescent="0.25">
      <c r="A25" s="37"/>
      <c r="B25" s="37" t="s">
        <v>37</v>
      </c>
      <c r="C25" s="37" t="s">
        <v>38</v>
      </c>
      <c r="D25" s="51">
        <v>0</v>
      </c>
      <c r="E25" s="51">
        <f>100/D55*D25</f>
        <v>0</v>
      </c>
    </row>
    <row r="26" spans="1:5" ht="18.75" x14ac:dyDescent="0.25">
      <c r="A26" s="29" t="s">
        <v>10</v>
      </c>
      <c r="B26" s="29"/>
      <c r="C26" s="29" t="s">
        <v>39</v>
      </c>
      <c r="D26" s="46">
        <f>SUM(D27:D38)</f>
        <v>151000</v>
      </c>
      <c r="E26" s="46">
        <f>100/D55*D26</f>
        <v>28.761904761904763</v>
      </c>
    </row>
    <row r="27" spans="1:5" ht="18.75" x14ac:dyDescent="0.25">
      <c r="A27" s="39"/>
      <c r="B27" s="37" t="s">
        <v>40</v>
      </c>
      <c r="C27" s="37" t="s">
        <v>100</v>
      </c>
      <c r="D27" s="51"/>
      <c r="E27" s="51">
        <f>100/D55*D27</f>
        <v>0</v>
      </c>
    </row>
    <row r="28" spans="1:5" ht="37.5" x14ac:dyDescent="0.25">
      <c r="A28" s="37"/>
      <c r="B28" s="37" t="s">
        <v>41</v>
      </c>
      <c r="C28" s="37" t="s">
        <v>42</v>
      </c>
      <c r="D28" s="51"/>
      <c r="E28" s="51">
        <f>100/D55*D28</f>
        <v>0</v>
      </c>
    </row>
    <row r="29" spans="1:5" ht="18.75" x14ac:dyDescent="0.25">
      <c r="A29" s="38"/>
      <c r="B29" s="37" t="s">
        <v>43</v>
      </c>
      <c r="C29" s="37" t="s">
        <v>44</v>
      </c>
      <c r="D29" s="51"/>
      <c r="E29" s="51">
        <f>100/D55*D29</f>
        <v>0</v>
      </c>
    </row>
    <row r="30" spans="1:5" ht="18.75" x14ac:dyDescent="0.25">
      <c r="A30" s="58"/>
      <c r="B30" s="37" t="s">
        <v>45</v>
      </c>
      <c r="C30" s="37" t="s">
        <v>101</v>
      </c>
      <c r="D30" s="51">
        <v>17000</v>
      </c>
      <c r="E30" s="51">
        <f>100/D55*D30</f>
        <v>3.2380952380952381</v>
      </c>
    </row>
    <row r="31" spans="1:5" ht="18.75" x14ac:dyDescent="0.25">
      <c r="A31" s="58"/>
      <c r="B31" s="37"/>
      <c r="C31" s="37" t="s">
        <v>102</v>
      </c>
      <c r="D31" s="51">
        <v>0</v>
      </c>
      <c r="E31" s="51">
        <f>100/D55*D31</f>
        <v>0</v>
      </c>
    </row>
    <row r="32" spans="1:5" ht="18.75" x14ac:dyDescent="0.25">
      <c r="A32" s="39"/>
      <c r="B32" s="37" t="s">
        <v>47</v>
      </c>
      <c r="C32" s="37" t="s">
        <v>48</v>
      </c>
      <c r="D32" s="51">
        <v>15000</v>
      </c>
      <c r="E32" s="51">
        <f>100/D55*D32</f>
        <v>2.8571428571428572</v>
      </c>
    </row>
    <row r="33" spans="1:5" ht="18.75" x14ac:dyDescent="0.25">
      <c r="A33" s="38"/>
      <c r="B33" s="37" t="s">
        <v>49</v>
      </c>
      <c r="C33" s="37" t="s">
        <v>50</v>
      </c>
      <c r="D33" s="51">
        <v>3000</v>
      </c>
      <c r="E33" s="51">
        <f>100/D55*D33</f>
        <v>0.5714285714285714</v>
      </c>
    </row>
    <row r="34" spans="1:5" ht="18.75" x14ac:dyDescent="0.25">
      <c r="A34" s="38"/>
      <c r="B34" s="37" t="s">
        <v>51</v>
      </c>
      <c r="C34" s="37" t="s">
        <v>52</v>
      </c>
      <c r="D34" s="51">
        <v>15000</v>
      </c>
      <c r="E34" s="51">
        <f>100/D55*D34</f>
        <v>2.8571428571428572</v>
      </c>
    </row>
    <row r="35" spans="1:5" ht="18.75" x14ac:dyDescent="0.25">
      <c r="A35" s="38"/>
      <c r="B35" s="37" t="s">
        <v>53</v>
      </c>
      <c r="C35" s="37" t="s">
        <v>54</v>
      </c>
      <c r="D35" s="51">
        <v>11000</v>
      </c>
      <c r="E35" s="51">
        <f>100/D55*D35</f>
        <v>2.0952380952380953</v>
      </c>
    </row>
    <row r="36" spans="1:5" ht="18.75" x14ac:dyDescent="0.25">
      <c r="A36" s="38"/>
      <c r="B36" s="37" t="s">
        <v>55</v>
      </c>
      <c r="C36" s="37" t="s">
        <v>56</v>
      </c>
      <c r="D36" s="51">
        <v>1000</v>
      </c>
      <c r="E36" s="51">
        <f>100/D55*D36</f>
        <v>0.19047619047619049</v>
      </c>
    </row>
    <row r="37" spans="1:5" ht="18.75" x14ac:dyDescent="0.25">
      <c r="A37" s="38"/>
      <c r="B37" s="37" t="s">
        <v>57</v>
      </c>
      <c r="C37" s="37" t="s">
        <v>58</v>
      </c>
      <c r="D37" s="51">
        <v>79000</v>
      </c>
      <c r="E37" s="51">
        <f>100/D55*D37</f>
        <v>15.047619047619047</v>
      </c>
    </row>
    <row r="38" spans="1:5" ht="18.75" x14ac:dyDescent="0.25">
      <c r="A38" s="59"/>
      <c r="B38" s="37"/>
      <c r="C38" s="37" t="s">
        <v>103</v>
      </c>
      <c r="D38" s="51">
        <v>10000</v>
      </c>
      <c r="E38" s="51">
        <f>100/D55*D38</f>
        <v>1.9047619047619049</v>
      </c>
    </row>
    <row r="39" spans="1:5" ht="18.75" x14ac:dyDescent="0.25">
      <c r="A39" s="29" t="s">
        <v>12</v>
      </c>
      <c r="B39" s="29"/>
      <c r="C39" s="29" t="s">
        <v>59</v>
      </c>
      <c r="D39" s="46">
        <f>SUM(D40:D44)</f>
        <v>12000</v>
      </c>
      <c r="E39" s="46">
        <f>100/D55*D39</f>
        <v>2.2857142857142856</v>
      </c>
    </row>
    <row r="40" spans="1:5" ht="18.75" x14ac:dyDescent="0.25">
      <c r="A40" s="37"/>
      <c r="B40" s="37" t="s">
        <v>60</v>
      </c>
      <c r="C40" s="37" t="s">
        <v>61</v>
      </c>
      <c r="D40" s="51">
        <v>0</v>
      </c>
      <c r="E40" s="51">
        <f>100/D55*D40</f>
        <v>0</v>
      </c>
    </row>
    <row r="41" spans="1:5" ht="18.75" x14ac:dyDescent="0.25">
      <c r="A41" s="37"/>
      <c r="B41" s="37" t="s">
        <v>62</v>
      </c>
      <c r="C41" s="37" t="s">
        <v>63</v>
      </c>
      <c r="D41" s="51">
        <v>1000</v>
      </c>
      <c r="E41" s="51">
        <f>100/D55*D41</f>
        <v>0.19047619047619049</v>
      </c>
    </row>
    <row r="42" spans="1:5" ht="18.75" x14ac:dyDescent="0.25">
      <c r="A42" s="37"/>
      <c r="B42" s="37" t="s">
        <v>64</v>
      </c>
      <c r="C42" s="37" t="s">
        <v>65</v>
      </c>
      <c r="D42" s="51">
        <v>0</v>
      </c>
      <c r="E42" s="51">
        <f>100/D55*D42</f>
        <v>0</v>
      </c>
    </row>
    <row r="43" spans="1:5" ht="18.75" x14ac:dyDescent="0.25">
      <c r="A43" s="38"/>
      <c r="B43" s="37" t="s">
        <v>66</v>
      </c>
      <c r="C43" s="37" t="s">
        <v>67</v>
      </c>
      <c r="D43" s="51">
        <v>1000</v>
      </c>
      <c r="E43" s="51">
        <f>100/D55*D43</f>
        <v>0.19047619047619049</v>
      </c>
    </row>
    <row r="44" spans="1:5" ht="18.75" x14ac:dyDescent="0.25">
      <c r="A44" s="39"/>
      <c r="B44" s="37" t="s">
        <v>68</v>
      </c>
      <c r="C44" s="37" t="s">
        <v>69</v>
      </c>
      <c r="D44" s="51">
        <v>10000</v>
      </c>
      <c r="E44" s="51">
        <f>100/D55*D44</f>
        <v>1.9047619047619049</v>
      </c>
    </row>
    <row r="45" spans="1:5" ht="18.75" x14ac:dyDescent="0.25">
      <c r="A45" s="29" t="s">
        <v>14</v>
      </c>
      <c r="B45" s="29"/>
      <c r="C45" s="29" t="s">
        <v>70</v>
      </c>
      <c r="D45" s="46">
        <f>SUM(D46:D47)</f>
        <v>0</v>
      </c>
      <c r="E45" s="46">
        <f>100/D55*45</f>
        <v>8.5714285714285719E-3</v>
      </c>
    </row>
    <row r="46" spans="1:5" ht="18.75" x14ac:dyDescent="0.25">
      <c r="A46" s="37"/>
      <c r="B46" s="37" t="s">
        <v>71</v>
      </c>
      <c r="C46" s="37" t="s">
        <v>72</v>
      </c>
      <c r="D46" s="51"/>
      <c r="E46" s="51">
        <f>100/D55*D46</f>
        <v>0</v>
      </c>
    </row>
    <row r="47" spans="1:5" ht="18.75" x14ac:dyDescent="0.25">
      <c r="A47" s="37"/>
      <c r="B47" s="37" t="s">
        <v>73</v>
      </c>
      <c r="C47" s="37" t="s">
        <v>74</v>
      </c>
      <c r="D47" s="51"/>
      <c r="E47" s="51">
        <f>100/D55*D47</f>
        <v>0</v>
      </c>
    </row>
    <row r="48" spans="1:5" ht="18.75" x14ac:dyDescent="0.25">
      <c r="A48" s="29" t="s">
        <v>16</v>
      </c>
      <c r="B48" s="29"/>
      <c r="C48" s="29" t="s">
        <v>75</v>
      </c>
      <c r="D48" s="46">
        <f>SUM(D49:D52)</f>
        <v>139000</v>
      </c>
      <c r="E48" s="46">
        <f>100/D55*D48</f>
        <v>26.476190476190478</v>
      </c>
    </row>
    <row r="49" spans="1:5" ht="18.75" x14ac:dyDescent="0.25">
      <c r="A49" s="37"/>
      <c r="B49" s="37" t="s">
        <v>76</v>
      </c>
      <c r="C49" s="37" t="s">
        <v>77</v>
      </c>
      <c r="D49" s="51">
        <v>117000</v>
      </c>
      <c r="E49" s="51">
        <f>100/D55*D49</f>
        <v>22.285714285714285</v>
      </c>
    </row>
    <row r="50" spans="1:5" ht="18.75" x14ac:dyDescent="0.25">
      <c r="A50" s="37"/>
      <c r="B50" s="37" t="s">
        <v>78</v>
      </c>
      <c r="C50" s="37" t="s">
        <v>79</v>
      </c>
      <c r="D50" s="51">
        <v>20000</v>
      </c>
      <c r="E50" s="51">
        <f>100/D55*D50</f>
        <v>3.8095238095238098</v>
      </c>
    </row>
    <row r="51" spans="1:5" ht="18.75" x14ac:dyDescent="0.25">
      <c r="A51" s="38"/>
      <c r="B51" s="37" t="s">
        <v>80</v>
      </c>
      <c r="C51" s="37" t="s">
        <v>81</v>
      </c>
      <c r="D51" s="51">
        <v>2000</v>
      </c>
      <c r="E51" s="51">
        <f>100/D55*D51</f>
        <v>0.38095238095238099</v>
      </c>
    </row>
    <row r="52" spans="1:5" ht="18.75" x14ac:dyDescent="0.25">
      <c r="A52" s="38"/>
      <c r="B52" s="37" t="s">
        <v>82</v>
      </c>
      <c r="C52" s="37" t="s">
        <v>83</v>
      </c>
      <c r="D52" s="51"/>
      <c r="E52" s="51">
        <f>100/D55*D52</f>
        <v>0</v>
      </c>
    </row>
    <row r="53" spans="1:5" ht="18.75" x14ac:dyDescent="0.25">
      <c r="A53" s="29" t="s">
        <v>18</v>
      </c>
      <c r="B53" s="29"/>
      <c r="C53" s="29" t="s">
        <v>84</v>
      </c>
      <c r="D53" s="46">
        <v>10000</v>
      </c>
      <c r="E53" s="46">
        <f>100/D55*D53</f>
        <v>1.9047619047619049</v>
      </c>
    </row>
    <row r="54" spans="1:5" ht="18.75" x14ac:dyDescent="0.25">
      <c r="A54" s="29" t="s">
        <v>85</v>
      </c>
      <c r="B54" s="29"/>
      <c r="C54" s="29" t="s">
        <v>86</v>
      </c>
      <c r="D54" s="46"/>
      <c r="E54" s="46"/>
    </row>
    <row r="55" spans="1:5" ht="18.75" x14ac:dyDescent="0.25">
      <c r="A55" s="76"/>
      <c r="B55" s="76"/>
      <c r="C55" s="21" t="s">
        <v>87</v>
      </c>
      <c r="D55" s="52">
        <f>D16+D20+D26+D39+D45+D48+D53+D54</f>
        <v>525000</v>
      </c>
      <c r="E55" s="52">
        <f>100/D55*D55</f>
        <v>100</v>
      </c>
    </row>
    <row r="56" spans="1:5" ht="18.75" x14ac:dyDescent="0.25">
      <c r="A56" s="77"/>
      <c r="B56" s="77"/>
      <c r="C56" s="41"/>
      <c r="D56" s="53"/>
      <c r="E56" s="53"/>
    </row>
    <row r="57" spans="1:5" ht="18.75" x14ac:dyDescent="0.25">
      <c r="A57" s="38"/>
      <c r="B57" s="38"/>
      <c r="C57" s="39"/>
      <c r="D57" s="51"/>
      <c r="E57" s="51"/>
    </row>
    <row r="58" spans="1:5" ht="18.75" x14ac:dyDescent="0.25">
      <c r="A58" s="42" t="s">
        <v>88</v>
      </c>
      <c r="B58" s="42"/>
      <c r="C58" s="42" t="s">
        <v>89</v>
      </c>
      <c r="D58" s="54"/>
      <c r="E58" s="54"/>
    </row>
    <row r="59" spans="1:5" ht="37.5" x14ac:dyDescent="0.25">
      <c r="A59" s="37"/>
      <c r="B59" s="37"/>
      <c r="C59" s="37" t="s">
        <v>90</v>
      </c>
      <c r="D59" s="51"/>
      <c r="E59" s="51"/>
    </row>
    <row r="60" spans="1:5" ht="18.75" x14ac:dyDescent="0.25">
      <c r="A60" s="37"/>
      <c r="B60" s="37"/>
      <c r="C60" s="37" t="s">
        <v>91</v>
      </c>
      <c r="D60" s="51"/>
      <c r="E60" s="51"/>
    </row>
    <row r="61" spans="1:5" ht="18.75" x14ac:dyDescent="0.25">
      <c r="A61" s="40"/>
      <c r="B61" s="40"/>
      <c r="C61" s="21" t="s">
        <v>92</v>
      </c>
      <c r="D61" s="55"/>
      <c r="E61" s="55"/>
    </row>
    <row r="62" spans="1:5" ht="18.75" x14ac:dyDescent="0.25">
      <c r="A62" s="38"/>
      <c r="B62" s="38"/>
      <c r="C62" s="39"/>
      <c r="D62" s="51"/>
      <c r="E62" s="51"/>
    </row>
    <row r="63" spans="1:5" ht="18.75" x14ac:dyDescent="0.25">
      <c r="A63" s="78" t="s">
        <v>93</v>
      </c>
      <c r="B63" s="78"/>
      <c r="C63" s="21" t="s">
        <v>94</v>
      </c>
      <c r="D63" s="71">
        <v>525000</v>
      </c>
      <c r="E63" s="56"/>
    </row>
    <row r="64" spans="1:5" ht="18.75" x14ac:dyDescent="0.25">
      <c r="A64" s="3"/>
      <c r="D64" s="57"/>
      <c r="E64" s="57"/>
    </row>
    <row r="65" spans="4:5" x14ac:dyDescent="0.25">
      <c r="D65" s="57"/>
      <c r="E65" s="57"/>
    </row>
  </sheetData>
  <mergeCells count="5">
    <mergeCell ref="A55:B55"/>
    <mergeCell ref="A56:B56"/>
    <mergeCell ref="A63:B63"/>
    <mergeCell ref="A12:B12"/>
    <mergeCell ref="D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37" workbookViewId="0">
      <selection activeCell="G73" sqref="G73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4" width="12.5703125" customWidth="1"/>
    <col min="5" max="5" width="12.42578125" customWidth="1"/>
  </cols>
  <sheetData>
    <row r="1" spans="1:8" ht="18.75" x14ac:dyDescent="0.25">
      <c r="A1" s="22"/>
      <c r="C1" t="s">
        <v>108</v>
      </c>
    </row>
    <row r="2" spans="1:8" ht="15" customHeight="1" x14ac:dyDescent="0.25">
      <c r="A2" s="84"/>
      <c r="B2" s="83"/>
      <c r="C2" s="80" t="s">
        <v>0</v>
      </c>
      <c r="D2" s="80" t="s">
        <v>109</v>
      </c>
      <c r="E2" s="80" t="s">
        <v>110</v>
      </c>
      <c r="F2" s="80" t="s">
        <v>95</v>
      </c>
      <c r="G2" s="4" t="s">
        <v>96</v>
      </c>
    </row>
    <row r="3" spans="1:8" x14ac:dyDescent="0.25">
      <c r="A3" s="84"/>
      <c r="B3" s="83"/>
      <c r="C3" s="80"/>
      <c r="D3" s="80"/>
      <c r="E3" s="80"/>
      <c r="F3" s="80"/>
      <c r="G3" s="4" t="s">
        <v>105</v>
      </c>
    </row>
    <row r="4" spans="1:8" x14ac:dyDescent="0.25">
      <c r="A4" s="84"/>
      <c r="B4" s="83"/>
      <c r="C4" s="80"/>
      <c r="D4" s="80"/>
      <c r="E4" s="80"/>
      <c r="F4" s="80"/>
      <c r="G4" s="4" t="s">
        <v>97</v>
      </c>
    </row>
    <row r="5" spans="1:8" x14ac:dyDescent="0.25">
      <c r="A5" s="8" t="s">
        <v>2</v>
      </c>
      <c r="B5" s="8"/>
      <c r="C5" s="8" t="s">
        <v>3</v>
      </c>
      <c r="D5" s="60">
        <f>SUM(D6+D7)</f>
        <v>400000</v>
      </c>
      <c r="E5" s="60">
        <f>SUM(E6+E7)</f>
        <v>399771.02999999997</v>
      </c>
      <c r="F5" s="66">
        <f>100/E14*E5</f>
        <v>64.780069419515726</v>
      </c>
      <c r="G5" s="66">
        <f>100/D5*E5</f>
        <v>99.942757499999999</v>
      </c>
    </row>
    <row r="6" spans="1:8" x14ac:dyDescent="0.25">
      <c r="A6" s="18"/>
      <c r="B6" s="18" t="s">
        <v>4</v>
      </c>
      <c r="C6" s="18" t="s">
        <v>5</v>
      </c>
      <c r="D6" s="61">
        <v>350000</v>
      </c>
      <c r="E6" s="61">
        <v>346149.36</v>
      </c>
      <c r="F6" s="67">
        <f>100/E14*E6</f>
        <v>56.091056849019147</v>
      </c>
      <c r="G6" s="67">
        <f t="shared" ref="G6:G14" si="0">100/D6*E6</f>
        <v>98.899817142857145</v>
      </c>
    </row>
    <row r="7" spans="1:8" x14ac:dyDescent="0.25">
      <c r="A7" s="23"/>
      <c r="B7" s="18" t="s">
        <v>6</v>
      </c>
      <c r="C7" s="18" t="s">
        <v>7</v>
      </c>
      <c r="D7" s="61">
        <v>50000</v>
      </c>
      <c r="E7" s="61">
        <v>53621.67</v>
      </c>
      <c r="F7" s="67">
        <f>100/E14*E7</f>
        <v>8.6890125704965762</v>
      </c>
      <c r="G7" s="67">
        <f t="shared" si="0"/>
        <v>107.24334</v>
      </c>
    </row>
    <row r="8" spans="1:8" ht="30" x14ac:dyDescent="0.25">
      <c r="A8" s="8" t="s">
        <v>8</v>
      </c>
      <c r="B8" s="8"/>
      <c r="C8" s="8" t="s">
        <v>9</v>
      </c>
      <c r="D8" s="60">
        <v>40000</v>
      </c>
      <c r="E8" s="60">
        <v>39965.370000000003</v>
      </c>
      <c r="F8" s="66">
        <f>100/E14*E8</f>
        <v>6.4761056922424602</v>
      </c>
      <c r="G8" s="66">
        <f t="shared" si="0"/>
        <v>99.913425000000004</v>
      </c>
    </row>
    <row r="9" spans="1:8" x14ac:dyDescent="0.25">
      <c r="A9" s="9" t="s">
        <v>10</v>
      </c>
      <c r="B9" s="9"/>
      <c r="C9" s="9" t="s">
        <v>11</v>
      </c>
      <c r="D9" s="60">
        <v>20500</v>
      </c>
      <c r="E9" s="60">
        <v>19514.37</v>
      </c>
      <c r="F9" s="66">
        <f>100/E14*E9</f>
        <v>3.1621657109023507</v>
      </c>
      <c r="G9" s="66">
        <f t="shared" si="0"/>
        <v>95.192048780487795</v>
      </c>
    </row>
    <row r="10" spans="1:8" x14ac:dyDescent="0.25">
      <c r="A10" s="9" t="s">
        <v>12</v>
      </c>
      <c r="B10" s="9"/>
      <c r="C10" s="9" t="s">
        <v>13</v>
      </c>
      <c r="D10" s="6"/>
      <c r="E10" s="6"/>
      <c r="F10" s="66"/>
      <c r="G10" s="66"/>
    </row>
    <row r="11" spans="1:8" x14ac:dyDescent="0.25">
      <c r="A11" s="9" t="s">
        <v>14</v>
      </c>
      <c r="B11" s="9"/>
      <c r="C11" s="9" t="s">
        <v>15</v>
      </c>
      <c r="D11" s="6"/>
      <c r="E11" s="6"/>
      <c r="F11" s="66"/>
      <c r="G11" s="66"/>
    </row>
    <row r="12" spans="1:8" x14ac:dyDescent="0.25">
      <c r="A12" s="9" t="s">
        <v>16</v>
      </c>
      <c r="B12" s="9"/>
      <c r="C12" s="9" t="s">
        <v>19</v>
      </c>
      <c r="D12" s="60">
        <v>5500</v>
      </c>
      <c r="E12" s="60">
        <v>5673.35</v>
      </c>
      <c r="F12" s="66">
        <f>100/E14*E12</f>
        <v>0.91932626243880045</v>
      </c>
      <c r="G12" s="66">
        <f t="shared" si="0"/>
        <v>103.15181818181819</v>
      </c>
    </row>
    <row r="13" spans="1:8" x14ac:dyDescent="0.25">
      <c r="A13" s="9" t="s">
        <v>18</v>
      </c>
      <c r="B13" s="9"/>
      <c r="C13" s="9" t="s">
        <v>17</v>
      </c>
      <c r="D13" s="60">
        <v>153000</v>
      </c>
      <c r="E13" s="60">
        <v>152196.29</v>
      </c>
      <c r="F13" s="66">
        <v>24.66</v>
      </c>
      <c r="G13" s="66"/>
    </row>
    <row r="14" spans="1:8" x14ac:dyDescent="0.25">
      <c r="A14" s="9"/>
      <c r="B14" s="9"/>
      <c r="C14" s="9" t="s">
        <v>111</v>
      </c>
      <c r="D14" s="60">
        <f>SUM(D5+D8+D9+D12+D13)</f>
        <v>619000</v>
      </c>
      <c r="E14" s="60">
        <f>SUM(E5+E8+E9+E12+E13)</f>
        <v>617120.40999999992</v>
      </c>
      <c r="F14" s="66">
        <f>100/E14*E14</f>
        <v>100</v>
      </c>
      <c r="G14" s="66">
        <f t="shared" si="0"/>
        <v>99.696350565428105</v>
      </c>
    </row>
    <row r="15" spans="1:8" x14ac:dyDescent="0.25">
      <c r="A15" s="24"/>
      <c r="B15" s="25"/>
      <c r="C15" s="25"/>
      <c r="D15" s="25"/>
      <c r="E15" s="25"/>
      <c r="F15" s="25"/>
      <c r="G15" s="25"/>
      <c r="H15" s="25"/>
    </row>
    <row r="16" spans="1:8" ht="15" customHeight="1" x14ac:dyDescent="0.25">
      <c r="A16" s="83"/>
      <c r="B16" s="83"/>
      <c r="C16" s="80" t="s">
        <v>21</v>
      </c>
      <c r="D16" s="80" t="s">
        <v>109</v>
      </c>
      <c r="E16" s="80" t="s">
        <v>110</v>
      </c>
      <c r="F16" s="80" t="s">
        <v>98</v>
      </c>
      <c r="G16" s="4" t="s">
        <v>96</v>
      </c>
    </row>
    <row r="17" spans="1:7" x14ac:dyDescent="0.25">
      <c r="A17" s="83"/>
      <c r="B17" s="83"/>
      <c r="C17" s="80"/>
      <c r="D17" s="80"/>
      <c r="E17" s="80"/>
      <c r="F17" s="80"/>
      <c r="G17" s="4" t="s">
        <v>105</v>
      </c>
    </row>
    <row r="18" spans="1:7" x14ac:dyDescent="0.25">
      <c r="A18" s="83"/>
      <c r="B18" s="83"/>
      <c r="C18" s="80"/>
      <c r="D18" s="80"/>
      <c r="E18" s="80"/>
      <c r="F18" s="80"/>
      <c r="G18" s="4" t="s">
        <v>97</v>
      </c>
    </row>
    <row r="19" spans="1:7" x14ac:dyDescent="0.25">
      <c r="A19" s="7" t="s">
        <v>2</v>
      </c>
      <c r="B19" s="7"/>
      <c r="C19" s="7" t="s">
        <v>22</v>
      </c>
      <c r="D19" s="5"/>
      <c r="E19" s="6"/>
      <c r="F19" s="68"/>
      <c r="G19" s="5"/>
    </row>
    <row r="20" spans="1:7" x14ac:dyDescent="0.25">
      <c r="A20" s="11"/>
      <c r="B20" s="11" t="s">
        <v>4</v>
      </c>
      <c r="C20" s="11" t="s">
        <v>23</v>
      </c>
      <c r="D20" s="12"/>
      <c r="E20" s="23"/>
      <c r="F20" s="69"/>
      <c r="G20" s="12"/>
    </row>
    <row r="21" spans="1:7" x14ac:dyDescent="0.25">
      <c r="A21" s="12"/>
      <c r="B21" s="11" t="s">
        <v>6</v>
      </c>
      <c r="C21" s="11" t="s">
        <v>24</v>
      </c>
      <c r="D21" s="12"/>
      <c r="E21" s="23"/>
      <c r="F21" s="69"/>
      <c r="G21" s="12"/>
    </row>
    <row r="22" spans="1:7" x14ac:dyDescent="0.25">
      <c r="A22" s="11"/>
      <c r="B22" s="11" t="s">
        <v>25</v>
      </c>
      <c r="C22" s="11" t="s">
        <v>26</v>
      </c>
      <c r="D22" s="12"/>
      <c r="E22" s="23"/>
      <c r="F22" s="69"/>
      <c r="G22" s="12"/>
    </row>
    <row r="23" spans="1:7" x14ac:dyDescent="0.25">
      <c r="A23" s="7" t="s">
        <v>27</v>
      </c>
      <c r="B23" s="7"/>
      <c r="C23" s="7" t="s">
        <v>28</v>
      </c>
      <c r="D23" s="60">
        <f>SUM(D24:D28)</f>
        <v>237000</v>
      </c>
      <c r="E23" s="60">
        <f>SUM(E24:E28)</f>
        <v>237667.88</v>
      </c>
      <c r="F23" s="68">
        <f>100/E59*E23</f>
        <v>45.818103149081431</v>
      </c>
      <c r="G23" s="66">
        <f>100/D23*E23</f>
        <v>100.28180590717299</v>
      </c>
    </row>
    <row r="24" spans="1:7" ht="25.5" x14ac:dyDescent="0.25">
      <c r="A24" s="12"/>
      <c r="B24" s="11" t="s">
        <v>29</v>
      </c>
      <c r="C24" s="11" t="s">
        <v>30</v>
      </c>
      <c r="D24" s="61">
        <v>14000</v>
      </c>
      <c r="E24" s="61">
        <v>14975.38</v>
      </c>
      <c r="F24" s="69">
        <f>100/E59*E24</f>
        <v>2.886984583430841</v>
      </c>
      <c r="G24" s="67">
        <f t="shared" ref="G24:G57" si="1">100/D24*E24</f>
        <v>106.96699999999998</v>
      </c>
    </row>
    <row r="25" spans="1:7" x14ac:dyDescent="0.25">
      <c r="A25" s="11"/>
      <c r="B25" s="11" t="s">
        <v>31</v>
      </c>
      <c r="C25" s="11" t="s">
        <v>32</v>
      </c>
      <c r="D25" s="61">
        <v>1000</v>
      </c>
      <c r="E25" s="61">
        <v>603.4</v>
      </c>
      <c r="F25" s="69">
        <f>100/E59*E25</f>
        <v>0.11632469410740624</v>
      </c>
      <c r="G25" s="67">
        <v>60.34</v>
      </c>
    </row>
    <row r="26" spans="1:7" x14ac:dyDescent="0.25">
      <c r="A26" s="11"/>
      <c r="B26" s="11" t="s">
        <v>33</v>
      </c>
      <c r="C26" s="11" t="s">
        <v>34</v>
      </c>
      <c r="D26" s="61">
        <v>222000</v>
      </c>
      <c r="E26" s="61">
        <v>222089.1</v>
      </c>
      <c r="F26" s="69">
        <f>100/E59*E26</f>
        <v>42.814793871543188</v>
      </c>
      <c r="G26" s="67">
        <f t="shared" si="1"/>
        <v>100.04013513513515</v>
      </c>
    </row>
    <row r="27" spans="1:7" x14ac:dyDescent="0.25">
      <c r="A27" s="11"/>
      <c r="B27" s="11" t="s">
        <v>35</v>
      </c>
      <c r="C27" s="11" t="s">
        <v>36</v>
      </c>
      <c r="D27" s="23">
        <v>0</v>
      </c>
      <c r="E27" s="23">
        <v>0</v>
      </c>
      <c r="F27" s="69"/>
      <c r="G27" s="67"/>
    </row>
    <row r="28" spans="1:7" x14ac:dyDescent="0.25">
      <c r="A28" s="11"/>
      <c r="B28" s="11" t="s">
        <v>37</v>
      </c>
      <c r="C28" s="11" t="s">
        <v>38</v>
      </c>
      <c r="D28" s="61"/>
      <c r="E28" s="61">
        <v>0</v>
      </c>
      <c r="F28" s="69">
        <f>100/E59*E28</f>
        <v>0</v>
      </c>
      <c r="G28" s="67">
        <v>0</v>
      </c>
    </row>
    <row r="29" spans="1:7" x14ac:dyDescent="0.25">
      <c r="A29" s="7" t="s">
        <v>10</v>
      </c>
      <c r="B29" s="7"/>
      <c r="C29" s="7" t="s">
        <v>39</v>
      </c>
      <c r="D29" s="60">
        <f>SUM(D30:D41)</f>
        <v>137000</v>
      </c>
      <c r="E29" s="60">
        <f>SUM(E33:E41)</f>
        <v>133327.66999999998</v>
      </c>
      <c r="F29" s="68">
        <f>100/E59*E29</f>
        <v>25.70318267948824</v>
      </c>
      <c r="G29" s="66">
        <f t="shared" si="1"/>
        <v>97.319467153284648</v>
      </c>
    </row>
    <row r="30" spans="1:7" x14ac:dyDescent="0.25">
      <c r="A30" s="13"/>
      <c r="B30" s="11" t="s">
        <v>40</v>
      </c>
      <c r="C30" s="11" t="s">
        <v>99</v>
      </c>
      <c r="D30" s="23"/>
      <c r="E30" s="23"/>
      <c r="F30" s="69"/>
      <c r="G30" s="67"/>
    </row>
    <row r="31" spans="1:7" x14ac:dyDescent="0.25">
      <c r="A31" s="11"/>
      <c r="B31" s="11" t="s">
        <v>41</v>
      </c>
      <c r="C31" s="11" t="s">
        <v>42</v>
      </c>
      <c r="D31" s="23"/>
      <c r="E31" s="23"/>
      <c r="F31" s="69"/>
      <c r="G31" s="67"/>
    </row>
    <row r="32" spans="1:7" x14ac:dyDescent="0.25">
      <c r="A32" s="12"/>
      <c r="B32" s="11" t="s">
        <v>43</v>
      </c>
      <c r="C32" s="11" t="s">
        <v>44</v>
      </c>
      <c r="D32" s="23"/>
      <c r="E32" s="23"/>
      <c r="F32" s="69"/>
      <c r="G32" s="67"/>
    </row>
    <row r="33" spans="1:7" x14ac:dyDescent="0.25">
      <c r="A33" s="12"/>
      <c r="B33" s="11" t="s">
        <v>45</v>
      </c>
      <c r="C33" s="11" t="s">
        <v>46</v>
      </c>
      <c r="D33" s="61">
        <v>18000</v>
      </c>
      <c r="E33" s="61">
        <v>17959.189999999999</v>
      </c>
      <c r="F33" s="69">
        <f>100/E59*E33</f>
        <v>3.4622096174457888</v>
      </c>
      <c r="G33" s="67">
        <f t="shared" si="1"/>
        <v>99.773277777777778</v>
      </c>
    </row>
    <row r="34" spans="1:7" x14ac:dyDescent="0.25">
      <c r="A34" s="12"/>
      <c r="B34" s="11"/>
      <c r="C34" s="11" t="s">
        <v>102</v>
      </c>
      <c r="D34" s="61"/>
      <c r="E34" s="61">
        <v>0</v>
      </c>
      <c r="F34" s="69">
        <f>100/E59*E34</f>
        <v>0</v>
      </c>
      <c r="G34" s="67">
        <v>0</v>
      </c>
    </row>
    <row r="35" spans="1:7" x14ac:dyDescent="0.25">
      <c r="A35" s="11"/>
      <c r="B35" s="11" t="s">
        <v>47</v>
      </c>
      <c r="C35" s="11" t="s">
        <v>48</v>
      </c>
      <c r="D35" s="61">
        <v>17000</v>
      </c>
      <c r="E35" s="61">
        <v>16417.93</v>
      </c>
      <c r="F35" s="69">
        <f>100/E59*E35</f>
        <v>3.165082341940352</v>
      </c>
      <c r="G35" s="67">
        <f>100/D35*E35</f>
        <v>96.576058823529408</v>
      </c>
    </row>
    <row r="36" spans="1:7" x14ac:dyDescent="0.25">
      <c r="A36" s="12"/>
      <c r="B36" s="11" t="s">
        <v>49</v>
      </c>
      <c r="C36" s="11" t="s">
        <v>50</v>
      </c>
      <c r="D36" s="61">
        <v>3000</v>
      </c>
      <c r="E36" s="61">
        <v>2620.08</v>
      </c>
      <c r="F36" s="69">
        <f>100/E59*E36</f>
        <v>0.50510441587161581</v>
      </c>
      <c r="G36" s="67">
        <f t="shared" si="1"/>
        <v>87.335999999999999</v>
      </c>
    </row>
    <row r="37" spans="1:7" x14ac:dyDescent="0.25">
      <c r="A37" s="12"/>
      <c r="B37" s="11" t="s">
        <v>51</v>
      </c>
      <c r="C37" s="11" t="s">
        <v>52</v>
      </c>
      <c r="D37" s="61">
        <v>16000</v>
      </c>
      <c r="E37" s="61">
        <v>14901.3</v>
      </c>
      <c r="F37" s="69">
        <f>100/E59*E37</f>
        <v>2.8727032885361163</v>
      </c>
      <c r="G37" s="67">
        <f t="shared" si="1"/>
        <v>93.133125000000007</v>
      </c>
    </row>
    <row r="38" spans="1:7" x14ac:dyDescent="0.25">
      <c r="A38" s="12"/>
      <c r="B38" s="11" t="s">
        <v>53</v>
      </c>
      <c r="C38" s="11" t="s">
        <v>54</v>
      </c>
      <c r="D38" s="61">
        <v>16000</v>
      </c>
      <c r="E38" s="61">
        <v>15092.08</v>
      </c>
      <c r="F38" s="69">
        <f>100/E59*E38</f>
        <v>2.9094822496594359</v>
      </c>
      <c r="G38" s="67">
        <f t="shared" si="1"/>
        <v>94.325500000000005</v>
      </c>
    </row>
    <row r="39" spans="1:7" x14ac:dyDescent="0.25">
      <c r="A39" s="12"/>
      <c r="B39" s="11" t="s">
        <v>55</v>
      </c>
      <c r="C39" s="11" t="s">
        <v>56</v>
      </c>
      <c r="D39" s="61">
        <v>0</v>
      </c>
      <c r="E39" s="23">
        <v>0</v>
      </c>
      <c r="F39" s="69">
        <f>100/E59*E39</f>
        <v>0</v>
      </c>
      <c r="G39" s="67"/>
    </row>
    <row r="40" spans="1:7" x14ac:dyDescent="0.25">
      <c r="A40" s="12"/>
      <c r="B40" s="11" t="s">
        <v>57</v>
      </c>
      <c r="C40" s="11" t="s">
        <v>58</v>
      </c>
      <c r="D40" s="61">
        <v>67000</v>
      </c>
      <c r="E40" s="61">
        <v>66337.09</v>
      </c>
      <c r="F40" s="69">
        <f>100/E59*E40</f>
        <v>12.788600766034932</v>
      </c>
      <c r="G40" s="67">
        <f t="shared" si="1"/>
        <v>99.01058208955223</v>
      </c>
    </row>
    <row r="41" spans="1:7" x14ac:dyDescent="0.25">
      <c r="A41" s="12"/>
      <c r="B41" s="11"/>
      <c r="C41" s="11" t="s">
        <v>104</v>
      </c>
      <c r="D41" s="61">
        <v>0</v>
      </c>
      <c r="E41" s="61">
        <v>0</v>
      </c>
      <c r="F41" s="69">
        <f>100/E59*E41</f>
        <v>0</v>
      </c>
      <c r="G41" s="67">
        <v>0</v>
      </c>
    </row>
    <row r="42" spans="1:7" x14ac:dyDescent="0.25">
      <c r="A42" s="7" t="s">
        <v>12</v>
      </c>
      <c r="B42" s="7"/>
      <c r="C42" s="7" t="s">
        <v>59</v>
      </c>
      <c r="D42" s="60">
        <f>SUM(D43:D47)</f>
        <v>16000</v>
      </c>
      <c r="E42" s="60">
        <f>SUM(E43:E47)</f>
        <v>18001.73</v>
      </c>
      <c r="F42" s="68">
        <f>100/E59*E42</f>
        <v>3.4704105662149787</v>
      </c>
      <c r="G42" s="66">
        <f t="shared" si="1"/>
        <v>112.5108125</v>
      </c>
    </row>
    <row r="43" spans="1:7" x14ac:dyDescent="0.25">
      <c r="A43" s="11"/>
      <c r="B43" s="11" t="s">
        <v>60</v>
      </c>
      <c r="C43" s="11" t="s">
        <v>61</v>
      </c>
      <c r="D43" s="23"/>
      <c r="E43" s="23"/>
      <c r="F43" s="69"/>
      <c r="G43" s="67"/>
    </row>
    <row r="44" spans="1:7" x14ac:dyDescent="0.25">
      <c r="A44" s="11"/>
      <c r="B44" s="11" t="s">
        <v>62</v>
      </c>
      <c r="C44" s="11" t="s">
        <v>63</v>
      </c>
      <c r="D44" s="23"/>
      <c r="E44" s="23"/>
      <c r="F44" s="69"/>
      <c r="G44" s="67"/>
    </row>
    <row r="45" spans="1:7" x14ac:dyDescent="0.25">
      <c r="A45" s="11"/>
      <c r="B45" s="11" t="s">
        <v>64</v>
      </c>
      <c r="C45" s="11" t="s">
        <v>65</v>
      </c>
      <c r="D45" s="23"/>
      <c r="E45" s="23"/>
      <c r="F45" s="69"/>
      <c r="G45" s="67"/>
    </row>
    <row r="46" spans="1:7" x14ac:dyDescent="0.25">
      <c r="A46" s="14"/>
      <c r="B46" s="11" t="s">
        <v>66</v>
      </c>
      <c r="C46" s="11" t="s">
        <v>67</v>
      </c>
      <c r="D46" s="61">
        <v>0</v>
      </c>
      <c r="E46" s="23">
        <v>0</v>
      </c>
      <c r="F46" s="69">
        <f>100/E59*E46</f>
        <v>0</v>
      </c>
      <c r="G46" s="67">
        <v>0</v>
      </c>
    </row>
    <row r="47" spans="1:7" x14ac:dyDescent="0.25">
      <c r="A47" s="13"/>
      <c r="B47" s="11" t="s">
        <v>68</v>
      </c>
      <c r="C47" s="11" t="s">
        <v>69</v>
      </c>
      <c r="D47" s="61">
        <v>16000</v>
      </c>
      <c r="E47" s="61">
        <v>18001.73</v>
      </c>
      <c r="F47" s="69">
        <f>100/E59*E47</f>
        <v>3.4704105662149787</v>
      </c>
      <c r="G47" s="67">
        <f t="shared" si="1"/>
        <v>112.5108125</v>
      </c>
    </row>
    <row r="48" spans="1:7" x14ac:dyDescent="0.25">
      <c r="A48" s="7" t="s">
        <v>14</v>
      </c>
      <c r="B48" s="7"/>
      <c r="C48" s="7" t="s">
        <v>70</v>
      </c>
      <c r="D48" s="6"/>
      <c r="E48" s="6"/>
      <c r="F48" s="68"/>
      <c r="G48" s="66"/>
    </row>
    <row r="49" spans="1:7" x14ac:dyDescent="0.25">
      <c r="A49" s="11"/>
      <c r="B49" s="11" t="s">
        <v>71</v>
      </c>
      <c r="C49" s="11" t="s">
        <v>72</v>
      </c>
      <c r="D49" s="23"/>
      <c r="E49" s="23"/>
      <c r="F49" s="69"/>
      <c r="G49" s="67"/>
    </row>
    <row r="50" spans="1:7" x14ac:dyDescent="0.25">
      <c r="A50" s="11"/>
      <c r="B50" s="11" t="s">
        <v>73</v>
      </c>
      <c r="C50" s="11" t="s">
        <v>74</v>
      </c>
      <c r="D50" s="23"/>
      <c r="E50" s="23"/>
      <c r="F50" s="69"/>
      <c r="G50" s="67"/>
    </row>
    <row r="51" spans="1:7" x14ac:dyDescent="0.25">
      <c r="A51" s="7" t="s">
        <v>16</v>
      </c>
      <c r="B51" s="7"/>
      <c r="C51" s="7" t="s">
        <v>75</v>
      </c>
      <c r="D51" s="60">
        <f>SUM(D52:D56)</f>
        <v>124000</v>
      </c>
      <c r="E51" s="60">
        <f>SUM(E52:E54)</f>
        <v>120068.57</v>
      </c>
      <c r="F51" s="68">
        <f>100/E59*E51</f>
        <v>23.147066087443978</v>
      </c>
      <c r="G51" s="66">
        <f t="shared" si="1"/>
        <v>96.829491935483873</v>
      </c>
    </row>
    <row r="52" spans="1:7" x14ac:dyDescent="0.25">
      <c r="A52" s="11"/>
      <c r="B52" s="11" t="s">
        <v>76</v>
      </c>
      <c r="C52" s="11" t="s">
        <v>77</v>
      </c>
      <c r="D52" s="61">
        <v>103000</v>
      </c>
      <c r="E52" s="61">
        <v>103507.43</v>
      </c>
      <c r="F52" s="69">
        <f>100/E59*E52</f>
        <v>19.95437542690382</v>
      </c>
      <c r="G52" s="67">
        <f t="shared" si="1"/>
        <v>100.49265048543688</v>
      </c>
    </row>
    <row r="53" spans="1:7" x14ac:dyDescent="0.25">
      <c r="A53" s="11"/>
      <c r="B53" s="11" t="s">
        <v>78</v>
      </c>
      <c r="C53" s="11" t="s">
        <v>79</v>
      </c>
      <c r="D53" s="61">
        <v>20000</v>
      </c>
      <c r="E53" s="61">
        <v>15725.29</v>
      </c>
      <c r="F53" s="69">
        <f>100/E59*E53</f>
        <v>3.0315537769311476</v>
      </c>
      <c r="G53" s="67">
        <f t="shared" si="1"/>
        <v>78.626450000000006</v>
      </c>
    </row>
    <row r="54" spans="1:7" x14ac:dyDescent="0.25">
      <c r="A54" s="12"/>
      <c r="B54" s="11" t="s">
        <v>80</v>
      </c>
      <c r="C54" s="11" t="s">
        <v>81</v>
      </c>
      <c r="D54" s="61">
        <v>1000</v>
      </c>
      <c r="E54" s="61">
        <v>835.85</v>
      </c>
      <c r="F54" s="69">
        <f>100/E59*E54</f>
        <v>0.16113688360900816</v>
      </c>
      <c r="G54" s="67">
        <f t="shared" si="1"/>
        <v>83.585000000000008</v>
      </c>
    </row>
    <row r="55" spans="1:7" x14ac:dyDescent="0.25">
      <c r="A55" s="12"/>
      <c r="B55" s="11"/>
      <c r="C55" s="11" t="s">
        <v>107</v>
      </c>
      <c r="D55" s="61">
        <v>0</v>
      </c>
      <c r="E55" s="61">
        <v>9654.6200000000008</v>
      </c>
      <c r="F55" s="69">
        <v>0</v>
      </c>
      <c r="G55" s="67">
        <v>0</v>
      </c>
    </row>
    <row r="56" spans="1:7" x14ac:dyDescent="0.25">
      <c r="A56" s="12"/>
      <c r="B56" s="11" t="s">
        <v>82</v>
      </c>
      <c r="C56" s="11" t="s">
        <v>83</v>
      </c>
      <c r="D56" s="23"/>
      <c r="E56" s="23"/>
      <c r="F56" s="69"/>
      <c r="G56" s="67"/>
    </row>
    <row r="57" spans="1:7" x14ac:dyDescent="0.25">
      <c r="A57" s="7" t="s">
        <v>18</v>
      </c>
      <c r="B57" s="7"/>
      <c r="C57" s="7" t="s">
        <v>84</v>
      </c>
      <c r="D57" s="60">
        <v>10000</v>
      </c>
      <c r="E57" s="60">
        <v>0</v>
      </c>
      <c r="F57" s="68">
        <f>100/E59*E57</f>
        <v>0</v>
      </c>
      <c r="G57" s="66">
        <f t="shared" si="1"/>
        <v>0</v>
      </c>
    </row>
    <row r="58" spans="1:7" x14ac:dyDescent="0.25">
      <c r="A58" s="7" t="s">
        <v>85</v>
      </c>
      <c r="B58" s="7"/>
      <c r="C58" s="7" t="s">
        <v>86</v>
      </c>
      <c r="D58" s="6"/>
      <c r="E58" s="6"/>
      <c r="F58" s="5"/>
      <c r="G58" s="5"/>
    </row>
    <row r="59" spans="1:7" ht="15.75" x14ac:dyDescent="0.25">
      <c r="A59" s="81"/>
      <c r="B59" s="81"/>
      <c r="C59" s="10" t="s">
        <v>87</v>
      </c>
      <c r="D59" s="62">
        <f>SUM(D23+D29+D42+D51+D57)</f>
        <v>524000</v>
      </c>
      <c r="E59" s="62">
        <f>SUM(E23+E29+E42+E51+E55+E57)</f>
        <v>518720.47</v>
      </c>
      <c r="F59" s="70">
        <f>100/E59*E59</f>
        <v>100</v>
      </c>
      <c r="G59" s="70">
        <f>100/D59*E59</f>
        <v>98.992456106870222</v>
      </c>
    </row>
    <row r="60" spans="1:7" x14ac:dyDescent="0.25">
      <c r="A60" s="82"/>
      <c r="B60" s="82"/>
      <c r="C60" s="26" t="s">
        <v>106</v>
      </c>
      <c r="D60" s="74">
        <v>95000</v>
      </c>
      <c r="E60" s="74">
        <v>98399.94</v>
      </c>
      <c r="F60" s="27"/>
      <c r="G60" s="27"/>
    </row>
    <row r="61" spans="1:7" x14ac:dyDescent="0.25">
      <c r="A61" s="12"/>
      <c r="B61" s="12"/>
      <c r="C61" s="13"/>
      <c r="D61" s="75"/>
      <c r="E61" s="75"/>
      <c r="F61" s="12"/>
      <c r="G61" s="12"/>
    </row>
    <row r="62" spans="1:7" x14ac:dyDescent="0.25">
      <c r="A62" s="15" t="s">
        <v>88</v>
      </c>
      <c r="B62" s="15"/>
      <c r="C62" s="16" t="s">
        <v>89</v>
      </c>
      <c r="D62" s="63"/>
      <c r="E62" s="63"/>
      <c r="F62" s="17"/>
      <c r="G62" s="17"/>
    </row>
    <row r="63" spans="1:7" ht="30" x14ac:dyDescent="0.25">
      <c r="A63" s="11"/>
      <c r="B63" s="11"/>
      <c r="C63" s="18" t="s">
        <v>90</v>
      </c>
      <c r="D63" s="23"/>
      <c r="E63" s="23"/>
      <c r="F63" s="12"/>
      <c r="G63" s="12"/>
    </row>
    <row r="64" spans="1:7" x14ac:dyDescent="0.25">
      <c r="A64" s="11"/>
      <c r="B64" s="11"/>
      <c r="C64" s="18" t="s">
        <v>91</v>
      </c>
      <c r="D64" s="23"/>
      <c r="E64" s="23"/>
      <c r="F64" s="12"/>
      <c r="G64" s="12"/>
    </row>
    <row r="65" spans="1:7" x14ac:dyDescent="0.25">
      <c r="A65" s="19"/>
      <c r="B65" s="19"/>
      <c r="C65" s="10" t="s">
        <v>92</v>
      </c>
      <c r="D65" s="64"/>
      <c r="E65" s="64"/>
      <c r="F65" s="20"/>
      <c r="G65" s="20"/>
    </row>
    <row r="66" spans="1:7" x14ac:dyDescent="0.25">
      <c r="A66" s="12"/>
      <c r="B66" s="12"/>
      <c r="C66" s="13"/>
      <c r="D66" s="23"/>
      <c r="E66" s="23"/>
      <c r="F66" s="12"/>
      <c r="G66" s="12"/>
    </row>
    <row r="67" spans="1:7" ht="18.75" x14ac:dyDescent="0.25">
      <c r="A67" s="78" t="s">
        <v>93</v>
      </c>
      <c r="B67" s="78"/>
      <c r="C67" s="21" t="s">
        <v>94</v>
      </c>
      <c r="D67" s="72">
        <v>524000</v>
      </c>
      <c r="E67" s="72">
        <v>518720.47</v>
      </c>
      <c r="F67" s="73">
        <v>100</v>
      </c>
      <c r="G67" s="73">
        <v>85.58</v>
      </c>
    </row>
    <row r="68" spans="1:7" ht="18.75" x14ac:dyDescent="0.25">
      <c r="A68" s="3"/>
      <c r="D68" s="65"/>
    </row>
    <row r="69" spans="1:7" ht="18.75" x14ac:dyDescent="0.25">
      <c r="A69" s="3"/>
      <c r="C69" t="s">
        <v>114</v>
      </c>
      <c r="D69" s="65"/>
    </row>
  </sheetData>
  <mergeCells count="15">
    <mergeCell ref="E2:E4"/>
    <mergeCell ref="A59:B59"/>
    <mergeCell ref="A60:B60"/>
    <mergeCell ref="A67:B67"/>
    <mergeCell ref="F2:F4"/>
    <mergeCell ref="A16:A18"/>
    <mergeCell ref="B16:B18"/>
    <mergeCell ref="C16:C18"/>
    <mergeCell ref="D16:D18"/>
    <mergeCell ref="E16:E18"/>
    <mergeCell ref="F16:F18"/>
    <mergeCell ref="A2:A4"/>
    <mergeCell ref="B2:B4"/>
    <mergeCell ref="C2:C4"/>
    <mergeCell ref="D2:D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Windows korisnik</cp:lastModifiedBy>
  <cp:lastPrinted>2024-02-21T13:53:37Z</cp:lastPrinted>
  <dcterms:created xsi:type="dcterms:W3CDTF">2015-06-05T18:17:20Z</dcterms:created>
  <dcterms:modified xsi:type="dcterms:W3CDTF">2024-03-22T08:55:56Z</dcterms:modified>
</cp:coreProperties>
</file>